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ASP\AASP Nadia\Website AASP\Document Versions - Current\"/>
    </mc:Choice>
  </mc:AlternateContent>
  <xr:revisionPtr revIDLastSave="0" documentId="8_{6816EB9A-5676-45C9-A59A-7587995C8E6B}" xr6:coauthVersionLast="36" xr6:coauthVersionMax="36" xr10:uidLastSave="{00000000-0000-0000-0000-000000000000}"/>
  <bookViews>
    <workbookView xWindow="480" yWindow="105" windowWidth="15315" windowHeight="10740" xr2:uid="{00000000-000D-0000-FFFF-FFFF00000000}"/>
  </bookViews>
  <sheets>
    <sheet name="WorkSheet" sheetId="1" r:id="rId1"/>
    <sheet name="Budget" sheetId="2" r:id="rId2"/>
  </sheets>
  <calcPr calcId="191029"/>
</workbook>
</file>

<file path=xl/calcChain.xml><?xml version="1.0" encoding="utf-8"?>
<calcChain xmlns="http://schemas.openxmlformats.org/spreadsheetml/2006/main">
  <c r="S24" i="2" l="1"/>
  <c r="S23" i="2"/>
  <c r="S22" i="2"/>
  <c r="S21" i="2"/>
  <c r="S20" i="2"/>
  <c r="S19" i="2"/>
  <c r="AE24" i="2"/>
  <c r="AE23" i="2"/>
  <c r="AE22" i="2"/>
  <c r="AE21" i="2"/>
  <c r="AE20" i="2"/>
  <c r="AE19" i="2"/>
  <c r="AE14" i="2"/>
  <c r="AE13" i="2"/>
  <c r="AE12" i="2"/>
  <c r="AE11" i="2"/>
  <c r="AE10" i="2"/>
  <c r="AE9" i="2"/>
  <c r="AE8" i="2"/>
  <c r="AE7" i="2"/>
  <c r="AE6" i="2"/>
  <c r="AE5" i="2"/>
  <c r="AE4" i="2"/>
  <c r="Y24" i="2"/>
  <c r="Y23" i="2"/>
  <c r="Y22" i="2"/>
  <c r="Y21" i="2"/>
  <c r="Y20" i="2"/>
  <c r="Y19" i="2"/>
  <c r="Y14" i="2"/>
  <c r="Y13" i="2"/>
  <c r="Y12" i="2"/>
  <c r="Y11" i="2"/>
  <c r="Y10" i="2"/>
  <c r="Y9" i="2"/>
  <c r="Y8" i="2"/>
  <c r="Y7" i="2"/>
  <c r="Y6" i="2"/>
  <c r="Y5" i="2"/>
  <c r="Y4" i="2"/>
  <c r="S14" i="2"/>
  <c r="S13" i="2"/>
  <c r="S12" i="2"/>
  <c r="S11" i="2"/>
  <c r="S10" i="2"/>
  <c r="S9" i="2"/>
  <c r="S8" i="2"/>
  <c r="S7" i="2"/>
  <c r="S6" i="2"/>
  <c r="S5" i="2"/>
  <c r="S4" i="2"/>
  <c r="M24" i="2"/>
  <c r="M23" i="2"/>
  <c r="M22" i="2"/>
  <c r="M21" i="2"/>
  <c r="M20" i="2"/>
  <c r="M19" i="2"/>
  <c r="M14" i="2"/>
  <c r="M13" i="2"/>
  <c r="M12" i="2"/>
  <c r="M11" i="2"/>
  <c r="M10" i="2"/>
  <c r="M9" i="2"/>
  <c r="M8" i="2"/>
  <c r="M7" i="2"/>
  <c r="M6" i="2"/>
  <c r="M5" i="2"/>
  <c r="M4" i="2"/>
  <c r="G24" i="2"/>
  <c r="G23" i="2"/>
  <c r="G22" i="2"/>
  <c r="G21" i="2"/>
  <c r="G20" i="2"/>
  <c r="G19" i="2"/>
  <c r="G14" i="2"/>
  <c r="G13" i="2"/>
  <c r="G12" i="2"/>
  <c r="G11" i="2"/>
  <c r="G10" i="2"/>
  <c r="G9" i="2"/>
  <c r="G8" i="2"/>
  <c r="G7" i="2"/>
  <c r="G6" i="2"/>
  <c r="G5" i="2"/>
  <c r="G4" i="2"/>
  <c r="I26" i="1" l="1"/>
  <c r="I22" i="1" l="1"/>
  <c r="C14" i="2" l="1"/>
  <c r="C13" i="2"/>
  <c r="C12" i="2"/>
  <c r="C11" i="2"/>
  <c r="C10" i="2"/>
  <c r="AA12" i="1"/>
  <c r="AB12" i="1" s="1"/>
  <c r="AA13" i="1"/>
  <c r="AB13" i="1" s="1"/>
  <c r="AA14" i="1"/>
  <c r="AB14" i="1" s="1"/>
  <c r="AA15" i="1"/>
  <c r="AB15" i="1" s="1"/>
  <c r="AA16" i="1"/>
  <c r="AB16" i="1" s="1"/>
  <c r="AC13" i="1" l="1"/>
  <c r="AG13" i="1"/>
  <c r="AC15" i="1"/>
  <c r="AG15" i="1"/>
  <c r="AC16" i="1"/>
  <c r="AG16" i="1"/>
  <c r="AC14" i="1"/>
  <c r="AG14" i="1"/>
  <c r="AC12" i="1"/>
  <c r="AG12" i="1"/>
  <c r="AF16" i="1"/>
  <c r="AF15" i="1"/>
  <c r="AF14" i="1"/>
  <c r="AF13" i="1"/>
  <c r="AF12" i="1"/>
  <c r="AB39" i="2"/>
  <c r="V39" i="2"/>
  <c r="P39" i="2"/>
  <c r="J39" i="2"/>
  <c r="D39" i="2"/>
  <c r="AB38" i="2"/>
  <c r="V38" i="2"/>
  <c r="P38" i="2"/>
  <c r="J38" i="2"/>
  <c r="D38" i="2"/>
  <c r="J12" i="2" l="1"/>
  <c r="D10" i="2"/>
  <c r="D13" i="2"/>
  <c r="J13" i="2"/>
  <c r="D11" i="2"/>
  <c r="J10" i="2"/>
  <c r="J11" i="2"/>
  <c r="D12" i="2"/>
  <c r="J14" i="2"/>
  <c r="D14" i="2"/>
  <c r="AD12" i="1"/>
  <c r="AH12" i="1"/>
  <c r="AD14" i="1"/>
  <c r="AH14" i="1"/>
  <c r="AD16" i="1"/>
  <c r="AH16" i="1"/>
  <c r="AD15" i="1"/>
  <c r="AH15" i="1"/>
  <c r="AD13" i="1"/>
  <c r="AH13" i="1"/>
  <c r="J45" i="1"/>
  <c r="P13" i="2" l="1"/>
  <c r="P11" i="2"/>
  <c r="P10" i="2"/>
  <c r="P12" i="2"/>
  <c r="P14" i="2"/>
  <c r="AE13" i="1"/>
  <c r="AJ13" i="1" s="1"/>
  <c r="AI13" i="1"/>
  <c r="AE15" i="1"/>
  <c r="AJ15" i="1" s="1"/>
  <c r="AI15" i="1"/>
  <c r="AE16" i="1"/>
  <c r="AJ16" i="1" s="1"/>
  <c r="AI16" i="1"/>
  <c r="AE14" i="1"/>
  <c r="AJ14" i="1" s="1"/>
  <c r="AI14" i="1"/>
  <c r="AE12" i="1"/>
  <c r="AJ12" i="1" s="1"/>
  <c r="AI12" i="1"/>
  <c r="J47" i="1"/>
  <c r="J48" i="1"/>
  <c r="J46" i="1"/>
  <c r="J44" i="1"/>
  <c r="H64" i="1"/>
  <c r="V10" i="2" l="1"/>
  <c r="AI10" i="2" s="1"/>
  <c r="V11" i="2"/>
  <c r="AB10" i="2"/>
  <c r="AJ10" i="2"/>
  <c r="AB11" i="2"/>
  <c r="V12" i="2"/>
  <c r="AJ12" i="2"/>
  <c r="V13" i="2"/>
  <c r="AB12" i="2"/>
  <c r="AB13" i="2"/>
  <c r="V14" i="2"/>
  <c r="AB14" i="2"/>
  <c r="D54" i="2"/>
  <c r="AB50" i="2"/>
  <c r="AB51" i="2"/>
  <c r="AB52" i="2"/>
  <c r="AB53" i="2"/>
  <c r="AB54" i="2"/>
  <c r="V50" i="2"/>
  <c r="V51" i="2"/>
  <c r="V52" i="2"/>
  <c r="V53" i="2"/>
  <c r="V54" i="2"/>
  <c r="P50" i="2"/>
  <c r="P51" i="2"/>
  <c r="P52" i="2"/>
  <c r="P53" i="2"/>
  <c r="P54" i="2"/>
  <c r="J50" i="2"/>
  <c r="J51" i="2"/>
  <c r="J52" i="2"/>
  <c r="J53" i="2"/>
  <c r="J54" i="2"/>
  <c r="AB49" i="2"/>
  <c r="V49" i="2"/>
  <c r="P49" i="2"/>
  <c r="P55" i="2" s="1"/>
  <c r="J49" i="2"/>
  <c r="D50" i="2"/>
  <c r="D51" i="2"/>
  <c r="D52" i="2"/>
  <c r="D53" i="2"/>
  <c r="D49" i="2"/>
  <c r="AG42" i="2"/>
  <c r="AA42" i="2"/>
  <c r="U42" i="2"/>
  <c r="O42" i="2"/>
  <c r="I42" i="2"/>
  <c r="J36" i="2"/>
  <c r="P36" i="2"/>
  <c r="V36" i="2"/>
  <c r="AB36" i="2"/>
  <c r="D36" i="2"/>
  <c r="AF33" i="1"/>
  <c r="AG33" i="1" s="1"/>
  <c r="J20" i="2" s="1"/>
  <c r="AF34" i="1"/>
  <c r="D21" i="2" s="1"/>
  <c r="AF35" i="1"/>
  <c r="D22" i="2" s="1"/>
  <c r="AF36" i="1"/>
  <c r="AG36" i="1" s="1"/>
  <c r="AF37" i="1"/>
  <c r="AG37" i="1" s="1"/>
  <c r="J24" i="2" s="1"/>
  <c r="AF32" i="1"/>
  <c r="D19" i="2" s="1"/>
  <c r="AA7" i="1"/>
  <c r="AF7" i="1" s="1"/>
  <c r="AA8" i="1"/>
  <c r="AB8" i="1" s="1"/>
  <c r="AA9" i="1"/>
  <c r="AF9" i="1" s="1"/>
  <c r="AA10" i="1"/>
  <c r="AB10" i="1" s="1"/>
  <c r="AA11" i="1"/>
  <c r="AF11" i="1" s="1"/>
  <c r="AA6" i="1"/>
  <c r="AB6" i="1" s="1"/>
  <c r="AI68" i="2"/>
  <c r="J40" i="2"/>
  <c r="P40" i="2"/>
  <c r="V40" i="2"/>
  <c r="AB40" i="2"/>
  <c r="AI39" i="2"/>
  <c r="C22" i="2"/>
  <c r="AH36" i="1" l="1"/>
  <c r="J23" i="2"/>
  <c r="AJ13" i="2"/>
  <c r="AI11" i="2"/>
  <c r="AJ11" i="2"/>
  <c r="D24" i="2"/>
  <c r="AI52" i="2"/>
  <c r="D23" i="2"/>
  <c r="D20" i="2"/>
  <c r="AB55" i="2"/>
  <c r="AI53" i="2"/>
  <c r="AI12" i="2"/>
  <c r="AB46" i="2"/>
  <c r="AB45" i="2"/>
  <c r="AB44" i="2"/>
  <c r="AB43" i="2"/>
  <c r="D43" i="2"/>
  <c r="J46" i="2"/>
  <c r="J45" i="2"/>
  <c r="J44" i="2"/>
  <c r="J43" i="2"/>
  <c r="D46" i="2"/>
  <c r="P46" i="2"/>
  <c r="P45" i="2"/>
  <c r="P44" i="2"/>
  <c r="P43" i="2"/>
  <c r="D45" i="2"/>
  <c r="V46" i="2"/>
  <c r="V45" i="2"/>
  <c r="V44" i="2"/>
  <c r="V43" i="2"/>
  <c r="D44" i="2"/>
  <c r="AI51" i="2"/>
  <c r="AI36" i="1"/>
  <c r="P23" i="2"/>
  <c r="AG35" i="1"/>
  <c r="AH37" i="1"/>
  <c r="AH33" i="1"/>
  <c r="AG32" i="1"/>
  <c r="AG34" i="1"/>
  <c r="AI13" i="2"/>
  <c r="AI14" i="2"/>
  <c r="AJ14" i="2"/>
  <c r="J55" i="2"/>
  <c r="V55" i="2"/>
  <c r="AI50" i="2"/>
  <c r="D5" i="2"/>
  <c r="D7" i="2"/>
  <c r="D9" i="2"/>
  <c r="AI36" i="2"/>
  <c r="AI54" i="2"/>
  <c r="D55" i="2"/>
  <c r="AI49" i="2"/>
  <c r="D40" i="2"/>
  <c r="AI38" i="2"/>
  <c r="AC10" i="1"/>
  <c r="AH10" i="1" s="1"/>
  <c r="AG10" i="1"/>
  <c r="AC8" i="1"/>
  <c r="AH8" i="1" s="1"/>
  <c r="AG8" i="1"/>
  <c r="AG6" i="1"/>
  <c r="AC6" i="1"/>
  <c r="AB11" i="1"/>
  <c r="AB9" i="1"/>
  <c r="AB7" i="1"/>
  <c r="AF6" i="1"/>
  <c r="AF10" i="1"/>
  <c r="AF8" i="1"/>
  <c r="AD10" i="1"/>
  <c r="C20" i="2"/>
  <c r="C21" i="2"/>
  <c r="C23" i="2"/>
  <c r="C24" i="2"/>
  <c r="C19" i="2"/>
  <c r="C4" i="2"/>
  <c r="C5" i="2"/>
  <c r="C6" i="2"/>
  <c r="C7" i="2"/>
  <c r="C8" i="2"/>
  <c r="C9" i="2"/>
  <c r="F24" i="1"/>
  <c r="F25" i="1" s="1"/>
  <c r="D25" i="2" l="1"/>
  <c r="V47" i="2"/>
  <c r="AI45" i="2"/>
  <c r="G25" i="2"/>
  <c r="P47" i="2"/>
  <c r="AI44" i="2"/>
  <c r="AB47" i="2"/>
  <c r="AI46" i="2"/>
  <c r="J47" i="2"/>
  <c r="AI43" i="2"/>
  <c r="D47" i="2"/>
  <c r="AI55" i="2"/>
  <c r="AH34" i="1"/>
  <c r="J21" i="2"/>
  <c r="AH35" i="1"/>
  <c r="J22" i="2"/>
  <c r="AH32" i="1"/>
  <c r="J19" i="2"/>
  <c r="AI33" i="1"/>
  <c r="P20" i="2"/>
  <c r="V23" i="2"/>
  <c r="AJ36" i="1"/>
  <c r="AB23" i="2" s="1"/>
  <c r="AI37" i="1"/>
  <c r="P24" i="2"/>
  <c r="AI40" i="2"/>
  <c r="J4" i="2"/>
  <c r="D4" i="2"/>
  <c r="AD8" i="1"/>
  <c r="AI8" i="1" s="1"/>
  <c r="D6" i="2"/>
  <c r="J6" i="2"/>
  <c r="P6" i="2"/>
  <c r="J8" i="2"/>
  <c r="D8" i="2"/>
  <c r="P8" i="2"/>
  <c r="AG9" i="1"/>
  <c r="AC9" i="1"/>
  <c r="AH6" i="1"/>
  <c r="AD6" i="1"/>
  <c r="AI10" i="1"/>
  <c r="AE10" i="1"/>
  <c r="AJ10" i="1" s="1"/>
  <c r="AC7" i="1"/>
  <c r="AG7" i="1"/>
  <c r="AC11" i="1"/>
  <c r="AG11" i="1"/>
  <c r="AE8" i="1" l="1"/>
  <c r="AJ8" i="1" s="1"/>
  <c r="AI47" i="2"/>
  <c r="V24" i="2"/>
  <c r="AJ37" i="1"/>
  <c r="AB24" i="2" s="1"/>
  <c r="V20" i="2"/>
  <c r="AJ33" i="1"/>
  <c r="AB20" i="2" s="1"/>
  <c r="P22" i="2"/>
  <c r="AI35" i="1"/>
  <c r="AJ23" i="2"/>
  <c r="AI23" i="2"/>
  <c r="J25" i="2"/>
  <c r="P19" i="2"/>
  <c r="AI32" i="1"/>
  <c r="P21" i="2"/>
  <c r="AI34" i="1"/>
  <c r="D15" i="2"/>
  <c r="D27" i="2" s="1"/>
  <c r="G15" i="2"/>
  <c r="D29" i="2" s="1"/>
  <c r="P4" i="2"/>
  <c r="J5" i="2"/>
  <c r="AB6" i="2"/>
  <c r="V6" i="2"/>
  <c r="J7" i="2"/>
  <c r="AB8" i="2"/>
  <c r="V8" i="2"/>
  <c r="J9" i="2"/>
  <c r="AI6" i="1"/>
  <c r="AE6" i="1"/>
  <c r="AJ6" i="1" s="1"/>
  <c r="AD9" i="1"/>
  <c r="AH9" i="1"/>
  <c r="AD11" i="1"/>
  <c r="AH11" i="1"/>
  <c r="AD7" i="1"/>
  <c r="AH7" i="1"/>
  <c r="AI6" i="2" l="1"/>
  <c r="AI24" i="2"/>
  <c r="AJ6" i="2"/>
  <c r="AI8" i="2"/>
  <c r="S25" i="2"/>
  <c r="P25" i="2"/>
  <c r="V22" i="2"/>
  <c r="AJ35" i="1"/>
  <c r="AB22" i="2" s="1"/>
  <c r="AJ34" i="1"/>
  <c r="AB21" i="2" s="1"/>
  <c r="V21" i="2"/>
  <c r="AJ20" i="2"/>
  <c r="AI20" i="2"/>
  <c r="AJ32" i="1"/>
  <c r="AB19" i="2" s="1"/>
  <c r="V19" i="2"/>
  <c r="AJ24" i="2"/>
  <c r="M25" i="2"/>
  <c r="J15" i="2"/>
  <c r="J27" i="2" s="1"/>
  <c r="M15" i="2"/>
  <c r="AJ8" i="2"/>
  <c r="AB4" i="2"/>
  <c r="V4" i="2"/>
  <c r="P5" i="2"/>
  <c r="P7" i="2"/>
  <c r="D31" i="2"/>
  <c r="D57" i="2" s="1"/>
  <c r="P9" i="2"/>
  <c r="AE7" i="1"/>
  <c r="AJ7" i="1" s="1"/>
  <c r="AI7" i="1"/>
  <c r="AE11" i="1"/>
  <c r="AJ11" i="1" s="1"/>
  <c r="AI11" i="1"/>
  <c r="AE9" i="1"/>
  <c r="AJ9" i="1" s="1"/>
  <c r="AI9" i="1"/>
  <c r="AI21" i="2" l="1"/>
  <c r="AJ21" i="2"/>
  <c r="AB59" i="2"/>
  <c r="J59" i="2"/>
  <c r="P59" i="2"/>
  <c r="V59" i="2"/>
  <c r="D59" i="2"/>
  <c r="J29" i="2"/>
  <c r="J31" i="2" s="1"/>
  <c r="AJ22" i="2"/>
  <c r="AI22" i="2"/>
  <c r="V25" i="2"/>
  <c r="AB25" i="2"/>
  <c r="AE25" i="2"/>
  <c r="AI19" i="2"/>
  <c r="S15" i="2"/>
  <c r="P29" i="2" s="1"/>
  <c r="P15" i="2"/>
  <c r="P27" i="2" s="1"/>
  <c r="AJ4" i="2"/>
  <c r="AI4" i="2"/>
  <c r="V5" i="2"/>
  <c r="AB5" i="2"/>
  <c r="V7" i="2"/>
  <c r="AB7" i="2"/>
  <c r="D62" i="2"/>
  <c r="D64" i="2"/>
  <c r="AB9" i="2"/>
  <c r="V9" i="2"/>
  <c r="AI25" i="2" l="1"/>
  <c r="AI59" i="2"/>
  <c r="P31" i="2"/>
  <c r="P57" i="2" s="1"/>
  <c r="P64" i="2" s="1"/>
  <c r="Y25" i="2"/>
  <c r="AJ19" i="2"/>
  <c r="AJ25" i="2" s="1"/>
  <c r="AE15" i="2"/>
  <c r="AB29" i="2" s="1"/>
  <c r="Y15" i="2"/>
  <c r="AB15" i="2"/>
  <c r="AB27" i="2" s="1"/>
  <c r="V15" i="2"/>
  <c r="V27" i="2" s="1"/>
  <c r="AI9" i="2"/>
  <c r="AI7" i="2"/>
  <c r="AI5" i="2"/>
  <c r="AJ5" i="2"/>
  <c r="AJ7" i="2"/>
  <c r="D63" i="2"/>
  <c r="J62" i="2"/>
  <c r="J57" i="2"/>
  <c r="J64" i="2" s="1"/>
  <c r="AJ9" i="2"/>
  <c r="P62" i="2" l="1"/>
  <c r="V29" i="2"/>
  <c r="AI29" i="2" s="1"/>
  <c r="AI27" i="2"/>
  <c r="AB31" i="2"/>
  <c r="AI15" i="2"/>
  <c r="AJ15" i="2"/>
  <c r="D66" i="2"/>
  <c r="D70" i="2" s="1"/>
  <c r="J63" i="2"/>
  <c r="P63" i="2"/>
  <c r="V31" i="2" l="1"/>
  <c r="V62" i="2" s="1"/>
  <c r="AB57" i="2"/>
  <c r="AB64" i="2" s="1"/>
  <c r="AB62" i="2"/>
  <c r="J66" i="2"/>
  <c r="J70" i="2" s="1"/>
  <c r="P66" i="2"/>
  <c r="P70" i="2" s="1"/>
  <c r="AI31" i="2" l="1"/>
  <c r="V57" i="2"/>
  <c r="V64" i="2" s="1"/>
  <c r="AB63" i="2"/>
  <c r="AI62" i="2"/>
  <c r="AI57" i="2" l="1"/>
  <c r="V63" i="2"/>
  <c r="AI63" i="2" s="1"/>
  <c r="AB66" i="2"/>
  <c r="AB70" i="2" s="1"/>
  <c r="AI64" i="2"/>
  <c r="V66" i="2" l="1"/>
  <c r="V70" i="2" s="1"/>
  <c r="AI70" i="2" s="1"/>
  <c r="AI6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Business Technology Services</author>
  </authors>
  <commentList>
    <comment ref="B6" authorId="0" shapeId="0" xr:uid="{340CC0B5-9AD7-4E30-A237-39C56F697F48}">
      <text>
        <r>
          <rPr>
            <sz val="9"/>
            <color indexed="81"/>
            <rFont val="Tahoma"/>
            <charset val="1"/>
          </rPr>
          <t>ORSP:  Add PI name</t>
        </r>
      </text>
    </comment>
    <comment ref="G6" authorId="0" shapeId="0" xr:uid="{6ACF0993-1471-4BB3-B1DF-BCB85D66F04A}">
      <text>
        <r>
          <rPr>
            <sz val="9"/>
            <color indexed="81"/>
            <rFont val="Tahoma"/>
            <charset val="1"/>
          </rPr>
          <t>ORSP:  Enter base salary for each person added.</t>
        </r>
      </text>
    </comment>
    <comment ref="I6" authorId="0" shapeId="0" xr:uid="{35442098-1BA6-4694-A342-D985918D9C21}">
      <text>
        <r>
          <rPr>
            <sz val="9"/>
            <color indexed="81"/>
            <rFont val="Tahoma"/>
            <charset val="1"/>
          </rPr>
          <t>ORSP: Enter the person-months.  If 12-month place under Cal, If during the semester, please under Acad, If during the summer, place under Sumr.  Use the calculator below to figure out the effort/in person months.</t>
        </r>
      </text>
    </comment>
    <comment ref="B7" authorId="0" shapeId="0" xr:uid="{99E296DD-B1F7-477E-957D-9ACF322764D0}">
      <text>
        <r>
          <rPr>
            <sz val="9"/>
            <color indexed="81"/>
            <rFont val="Tahoma"/>
            <charset val="1"/>
          </rPr>
          <t>ORSP:  Add Co-PI name(s)</t>
        </r>
      </text>
    </comment>
  </commentList>
</comments>
</file>

<file path=xl/sharedStrings.xml><?xml version="1.0" encoding="utf-8"?>
<sst xmlns="http://schemas.openxmlformats.org/spreadsheetml/2006/main" count="283" uniqueCount="149">
  <si>
    <t>Base Salary</t>
  </si>
  <si>
    <t>Appt</t>
  </si>
  <si>
    <t xml:space="preserve"> Senior Personnel</t>
  </si>
  <si>
    <t>Name</t>
  </si>
  <si>
    <t>Effort in Person Months</t>
  </si>
  <si>
    <t>Year 1</t>
  </si>
  <si>
    <t>Cal</t>
  </si>
  <si>
    <t>Acad</t>
  </si>
  <si>
    <t>Sumr</t>
  </si>
  <si>
    <t>Year 2</t>
  </si>
  <si>
    <t>Year 3</t>
  </si>
  <si>
    <t>Year 4</t>
  </si>
  <si>
    <t>Year 5</t>
  </si>
  <si>
    <t>Effort Calculator</t>
  </si>
  <si>
    <t>Regular Work Level (ex:40 hrs/wk)</t>
  </si>
  <si>
    <t>Person Months</t>
  </si>
  <si>
    <t xml:space="preserve">Person Months  </t>
  </si>
  <si>
    <t xml:space="preserve">% Effort FTE  </t>
  </si>
  <si>
    <t xml:space="preserve"> % Effort FTE</t>
  </si>
  <si>
    <t xml:space="preserve"> Appointment</t>
  </si>
  <si>
    <t xml:space="preserve">Project Term in Weeks </t>
  </si>
  <si>
    <t xml:space="preserve">Appointment </t>
  </si>
  <si>
    <t xml:space="preserve">Avg Project Hours per Week </t>
  </si>
  <si>
    <t>Other Personnel</t>
  </si>
  <si>
    <t>Undergraduate Students</t>
  </si>
  <si>
    <t>Graduate Students</t>
  </si>
  <si>
    <t>Post Doctoral Scholars</t>
  </si>
  <si>
    <t>Secretarial-Clerical</t>
  </si>
  <si>
    <t>Other</t>
  </si>
  <si>
    <t>Type</t>
  </si>
  <si>
    <t>#</t>
  </si>
  <si>
    <t>Hourly Rate</t>
  </si>
  <si>
    <t># Wks</t>
  </si>
  <si>
    <t>A.</t>
  </si>
  <si>
    <t>B.</t>
  </si>
  <si>
    <t>C.</t>
  </si>
  <si>
    <t>(Other Key Personnel)</t>
  </si>
  <si>
    <t>Fringe Benefits</t>
  </si>
  <si>
    <t>YEAR 1</t>
  </si>
  <si>
    <t>YEAR 2</t>
  </si>
  <si>
    <t>YEAR 3</t>
  </si>
  <si>
    <t>YEAR 4</t>
  </si>
  <si>
    <t>YEAR 5</t>
  </si>
  <si>
    <t>Total Salaries &amp;Wages</t>
  </si>
  <si>
    <t>Total S W &amp; F</t>
  </si>
  <si>
    <t>CY= 52 wks, AY= 39 wks, Sumr = 13 wks, 1 Semester= 19.5 wks, 1 Month= 4.333 wks</t>
  </si>
  <si>
    <t>*3 credit course buyout for 1 Semester = 12.5% FTE = 10hrs/40hrs for 19.5 wks ; 2 Semesters = 25% FTE = 10hrs/40hrs for 39 wks</t>
  </si>
  <si>
    <t>Mileage per Trip</t>
  </si>
  <si>
    <t># of Trips</t>
  </si>
  <si>
    <t>Total Airfare</t>
  </si>
  <si>
    <t>Total Mileage</t>
  </si>
  <si>
    <t>Total Hotel</t>
  </si>
  <si>
    <t>Total Per Diem</t>
  </si>
  <si>
    <t>Flight per Person</t>
  </si>
  <si>
    <t>#of Nights</t>
  </si>
  <si>
    <t>Hotel Rate/ Night</t>
  </si>
  <si>
    <t>Cars</t>
  </si>
  <si>
    <t>Pers.</t>
  </si>
  <si>
    <t>Rms</t>
  </si>
  <si>
    <t>Travel Calculator</t>
  </si>
  <si>
    <t># of Passengers/Seats</t>
  </si>
  <si>
    <t>TOTAL Travel</t>
  </si>
  <si>
    <t>Days on Travel: Departure - Return</t>
  </si>
  <si>
    <t xml:space="preserve">Travel </t>
  </si>
  <si>
    <t>Description</t>
  </si>
  <si>
    <t>Domestic</t>
  </si>
  <si>
    <t>Foreign</t>
  </si>
  <si>
    <t>E.</t>
  </si>
  <si>
    <t xml:space="preserve">Equipment </t>
  </si>
  <si>
    <t>D.</t>
  </si>
  <si>
    <t>Salary</t>
  </si>
  <si>
    <t>Fringe</t>
  </si>
  <si>
    <t>Wages</t>
  </si>
  <si>
    <t>Techs/Programmers</t>
  </si>
  <si>
    <t>Total</t>
  </si>
  <si>
    <t xml:space="preserve">Total  </t>
  </si>
  <si>
    <t xml:space="preserve">Domestic  </t>
  </si>
  <si>
    <t xml:space="preserve">Foreign  </t>
  </si>
  <si>
    <t>Equipment</t>
  </si>
  <si>
    <t>Description (unit price, shipping, etc)</t>
  </si>
  <si>
    <t>Participant Support</t>
  </si>
  <si>
    <t>Stipends</t>
  </si>
  <si>
    <t>Subsistence</t>
  </si>
  <si>
    <t>F.</t>
  </si>
  <si>
    <t># of Participants:</t>
  </si>
  <si>
    <t xml:space="preserve">Subsistence  </t>
  </si>
  <si>
    <t xml:space="preserve">Travel  </t>
  </si>
  <si>
    <t xml:space="preserve">Stipends  </t>
  </si>
  <si>
    <t xml:space="preserve">Other  </t>
  </si>
  <si>
    <t># Participants:</t>
  </si>
  <si>
    <t>Other Direct Costs</t>
  </si>
  <si>
    <t>Materials &amp; Supplies</t>
  </si>
  <si>
    <t>Publication Costs</t>
  </si>
  <si>
    <t>Consultant Services</t>
  </si>
  <si>
    <t>Computer Services</t>
  </si>
  <si>
    <t>Total:</t>
  </si>
  <si>
    <t>$ /Unit</t>
  </si>
  <si>
    <t xml:space="preserve">Calculator  </t>
  </si>
  <si>
    <t>G.</t>
  </si>
  <si>
    <t>Total Direct Costs</t>
  </si>
  <si>
    <t>H.</t>
  </si>
  <si>
    <t>Total Cost</t>
  </si>
  <si>
    <t xml:space="preserve"> % of SW&amp;F Base</t>
  </si>
  <si>
    <t xml:space="preserve"> % of  TDC Base</t>
  </si>
  <si>
    <t xml:space="preserve"> % of MTDC Base</t>
  </si>
  <si>
    <t>J.</t>
  </si>
  <si>
    <t>M.</t>
  </si>
  <si>
    <t>Cost Sharing</t>
  </si>
  <si>
    <t>Total Project Cost</t>
  </si>
  <si>
    <t>Notes:</t>
  </si>
  <si>
    <t>TOTAL</t>
  </si>
  <si>
    <t>MR 1</t>
  </si>
  <si>
    <t>MR 2</t>
  </si>
  <si>
    <t>MR 3</t>
  </si>
  <si>
    <t>MR 4</t>
  </si>
  <si>
    <t>MR 5</t>
  </si>
  <si>
    <t>S5</t>
  </si>
  <si>
    <t>S4</t>
  </si>
  <si>
    <t>S3</t>
  </si>
  <si>
    <t>S2</t>
  </si>
  <si>
    <t>S1</t>
  </si>
  <si>
    <t>HR 1</t>
  </si>
  <si>
    <t>HR 2</t>
  </si>
  <si>
    <t>HR 3</t>
  </si>
  <si>
    <t>HR 4</t>
  </si>
  <si>
    <t>HR 5</t>
  </si>
  <si>
    <t>Hrs/wk</t>
  </si>
  <si>
    <t>Sub Awards</t>
  </si>
  <si>
    <t>COL Increase</t>
  </si>
  <si>
    <t>**Unhide K-X for Additional Years</t>
  </si>
  <si>
    <t>**Unhide I-AI for Additional Years**</t>
  </si>
  <si>
    <t>Appointment</t>
  </si>
  <si>
    <t>% Effort FTE</t>
  </si>
  <si>
    <t>*only enter numbers into the white boxes</t>
  </si>
  <si>
    <t xml:space="preserve">% to PM:   </t>
  </si>
  <si>
    <t xml:space="preserve">PM to %:   </t>
  </si>
  <si>
    <t>Hrs/Wk to PM and %:</t>
  </si>
  <si>
    <t xml:space="preserve">  F&amp;A Indirect Costs</t>
  </si>
  <si>
    <t>Name (Last, First), UIN</t>
  </si>
  <si>
    <t xml:space="preserve">I.  </t>
  </si>
  <si>
    <t>Modified Total Direct Costs</t>
  </si>
  <si>
    <t>Students</t>
  </si>
  <si>
    <t>K.</t>
  </si>
  <si>
    <t>L.</t>
  </si>
  <si>
    <t>PI</t>
  </si>
  <si>
    <t>Co-PI</t>
  </si>
  <si>
    <t>FGCU Travel Rates</t>
  </si>
  <si>
    <t>Other Personnel - Enter the hourly rate, number of students/employees, hours per week and number of weeks per year in each column as needed.</t>
  </si>
  <si>
    <t>Enter the information on the Worksheet tab and it automatically calculates on the Budget tab.  The budget tab is protected as it holds formulas.  The red triangles are hidden instructions.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</si>
</sst>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4" borderId="12" xfId="0" applyFill="1" applyBorder="1"/>
    <xf numFmtId="0" fontId="2" fillId="0" borderId="2" xfId="0" applyFont="1" applyBorder="1" applyAlignme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2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0" borderId="7" xfId="0" applyFont="1" applyBorder="1"/>
    <xf numFmtId="0" fontId="5" fillId="5" borderId="13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0" xfId="0" applyFont="1"/>
    <xf numFmtId="0" fontId="0" fillId="7" borderId="12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9" borderId="0" xfId="0" applyFill="1"/>
    <xf numFmtId="0" fontId="0" fillId="2" borderId="3" xfId="0" applyFill="1" applyBorder="1" applyAlignment="1"/>
    <xf numFmtId="0" fontId="4" fillId="0" borderId="3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55" xfId="0" applyFont="1" applyBorder="1"/>
    <xf numFmtId="0" fontId="3" fillId="0" borderId="0" xfId="0" applyFont="1"/>
    <xf numFmtId="0" fontId="6" fillId="0" borderId="0" xfId="0" applyFont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8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9" borderId="0" xfId="0" applyFont="1" applyFill="1" applyAlignment="1">
      <alignment horizontal="center"/>
    </xf>
    <xf numFmtId="0" fontId="0" fillId="0" borderId="0" xfId="0" applyBorder="1" applyAlignment="1">
      <alignment vertical="top"/>
    </xf>
    <xf numFmtId="0" fontId="7" fillId="9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0" fillId="9" borderId="59" xfId="0" applyFill="1" applyBorder="1"/>
    <xf numFmtId="0" fontId="0" fillId="9" borderId="59" xfId="0" applyFill="1" applyBorder="1" applyAlignment="1">
      <alignment horizontal="center"/>
    </xf>
    <xf numFmtId="0" fontId="4" fillId="9" borderId="59" xfId="0" applyFont="1" applyFill="1" applyBorder="1" applyAlignment="1">
      <alignment horizontal="center"/>
    </xf>
    <xf numFmtId="0" fontId="1" fillId="9" borderId="59" xfId="0" applyFont="1" applyFill="1" applyBorder="1" applyAlignment="1">
      <alignment horizontal="center"/>
    </xf>
    <xf numFmtId="0" fontId="7" fillId="9" borderId="59" xfId="0" applyFont="1" applyFill="1" applyBorder="1" applyAlignment="1">
      <alignment horizontal="center"/>
    </xf>
    <xf numFmtId="165" fontId="6" fillId="9" borderId="59" xfId="1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6" fillId="9" borderId="17" xfId="0" applyFont="1" applyFill="1" applyBorder="1"/>
    <xf numFmtId="0" fontId="2" fillId="2" borderId="2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30" xfId="0" applyFont="1" applyFill="1" applyBorder="1"/>
    <xf numFmtId="0" fontId="5" fillId="0" borderId="0" xfId="0" applyFont="1" applyBorder="1" applyAlignment="1"/>
    <xf numFmtId="0" fontId="4" fillId="2" borderId="5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4" fillId="4" borderId="56" xfId="0" applyFont="1" applyFill="1" applyBorder="1" applyAlignment="1"/>
    <xf numFmtId="0" fontId="4" fillId="4" borderId="31" xfId="0" applyFont="1" applyFill="1" applyBorder="1" applyAlignment="1"/>
    <xf numFmtId="0" fontId="0" fillId="7" borderId="61" xfId="0" applyFill="1" applyBorder="1" applyAlignment="1">
      <alignment horizontal="center"/>
    </xf>
    <xf numFmtId="0" fontId="0" fillId="7" borderId="62" xfId="0" applyFill="1" applyBorder="1"/>
    <xf numFmtId="0" fontId="0" fillId="4" borderId="61" xfId="0" applyFill="1" applyBorder="1" applyAlignment="1">
      <alignment horizontal="center"/>
    </xf>
    <xf numFmtId="0" fontId="0" fillId="4" borderId="62" xfId="0" applyFill="1" applyBorder="1"/>
    <xf numFmtId="0" fontId="0" fillId="7" borderId="52" xfId="0" applyFill="1" applyBorder="1" applyAlignment="1">
      <alignment horizontal="center"/>
    </xf>
    <xf numFmtId="0" fontId="0" fillId="7" borderId="53" xfId="0" applyFill="1" applyBorder="1"/>
    <xf numFmtId="0" fontId="0" fillId="7" borderId="54" xfId="0" applyFill="1" applyBorder="1"/>
    <xf numFmtId="0" fontId="0" fillId="7" borderId="61" xfId="0" applyFill="1" applyBorder="1"/>
    <xf numFmtId="0" fontId="0" fillId="4" borderId="61" xfId="0" applyFill="1" applyBorder="1"/>
    <xf numFmtId="0" fontId="0" fillId="7" borderId="52" xfId="0" applyFill="1" applyBorder="1"/>
    <xf numFmtId="0" fontId="7" fillId="0" borderId="63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0" xfId="0" applyNumberFormat="1" applyFont="1"/>
    <xf numFmtId="0" fontId="6" fillId="0" borderId="3" xfId="0" applyFont="1" applyFill="1" applyBorder="1" applyAlignment="1"/>
    <xf numFmtId="0" fontId="7" fillId="9" borderId="23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165" fontId="4" fillId="9" borderId="23" xfId="1" applyNumberFormat="1" applyFont="1" applyFill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0" fillId="0" borderId="0" xfId="0" applyFont="1"/>
    <xf numFmtId="0" fontId="2" fillId="0" borderId="0" xfId="0" applyFont="1" applyFill="1" applyBorder="1" applyAlignment="1">
      <alignment horizontal="left"/>
    </xf>
    <xf numFmtId="164" fontId="1" fillId="9" borderId="59" xfId="0" applyNumberFormat="1" applyFont="1" applyFill="1" applyBorder="1" applyAlignment="1">
      <alignment horizontal="center" vertical="center"/>
    </xf>
    <xf numFmtId="164" fontId="7" fillId="9" borderId="59" xfId="0" applyNumberFormat="1" applyFont="1" applyFill="1" applyBorder="1" applyAlignment="1">
      <alignment horizontal="center"/>
    </xf>
    <xf numFmtId="164" fontId="1" fillId="9" borderId="59" xfId="0" applyNumberFormat="1" applyFont="1" applyFill="1" applyBorder="1" applyAlignment="1">
      <alignment horizontal="center"/>
    </xf>
    <xf numFmtId="164" fontId="4" fillId="9" borderId="59" xfId="0" applyNumberFormat="1" applyFont="1" applyFill="1" applyBorder="1" applyAlignment="1">
      <alignment horizontal="center"/>
    </xf>
    <xf numFmtId="164" fontId="2" fillId="9" borderId="60" xfId="0" applyNumberFormat="1" applyFont="1" applyFill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13" borderId="13" xfId="0" applyNumberFormat="1" applyFont="1" applyFill="1" applyBorder="1" applyAlignment="1">
      <alignment horizontal="center"/>
    </xf>
    <xf numFmtId="165" fontId="7" fillId="9" borderId="2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4" borderId="6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24" xfId="0" applyFont="1" applyBorder="1" applyAlignment="1"/>
    <xf numFmtId="0" fontId="2" fillId="0" borderId="25" xfId="0" applyFont="1" applyBorder="1" applyAlignment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" fillId="0" borderId="23" xfId="0" applyFont="1" applyBorder="1"/>
    <xf numFmtId="0" fontId="5" fillId="0" borderId="17" xfId="0" applyFont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5" fillId="0" borderId="29" xfId="0" applyFont="1" applyBorder="1" applyAlignment="1">
      <alignment horizontal="left"/>
    </xf>
    <xf numFmtId="166" fontId="5" fillId="0" borderId="10" xfId="0" applyNumberFormat="1" applyFont="1" applyBorder="1" applyAlignment="1">
      <alignment horizontal="center"/>
    </xf>
    <xf numFmtId="10" fontId="5" fillId="5" borderId="13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0" xfId="0" applyFont="1" applyBorder="1" applyAlignment="1"/>
    <xf numFmtId="0" fontId="5" fillId="0" borderId="17" xfId="0" applyFont="1" applyBorder="1" applyAlignment="1"/>
    <xf numFmtId="0" fontId="1" fillId="14" borderId="0" xfId="0" applyFont="1" applyFill="1" applyAlignment="1">
      <alignment horizontal="center"/>
    </xf>
    <xf numFmtId="0" fontId="0" fillId="14" borderId="1" xfId="0" applyFill="1" applyBorder="1"/>
    <xf numFmtId="0" fontId="2" fillId="14" borderId="0" xfId="0" applyFont="1" applyFill="1" applyBorder="1" applyAlignment="1">
      <alignment horizontal="left"/>
    </xf>
    <xf numFmtId="44" fontId="0" fillId="0" borderId="0" xfId="3" applyFont="1"/>
    <xf numFmtId="164" fontId="0" fillId="0" borderId="0" xfId="0" applyNumberFormat="1" applyAlignment="1">
      <alignment horizontal="center"/>
    </xf>
    <xf numFmtId="0" fontId="12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1" fillId="0" borderId="29" xfId="2" applyBorder="1" applyAlignment="1"/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4" borderId="23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165" fontId="7" fillId="13" borderId="18" xfId="1" applyNumberFormat="1" applyFont="1" applyFill="1" applyBorder="1" applyAlignment="1">
      <alignment horizontal="center"/>
    </xf>
    <xf numFmtId="165" fontId="7" fillId="13" borderId="19" xfId="1" applyNumberFormat="1" applyFont="1" applyFill="1" applyBorder="1" applyAlignment="1">
      <alignment horizontal="center"/>
    </xf>
    <xf numFmtId="165" fontId="7" fillId="13" borderId="22" xfId="1" applyNumberFormat="1" applyFont="1" applyFill="1" applyBorder="1" applyAlignment="1">
      <alignment horizontal="center"/>
    </xf>
    <xf numFmtId="165" fontId="4" fillId="0" borderId="42" xfId="1" applyNumberFormat="1" applyFont="1" applyFill="1" applyBorder="1" applyAlignment="1">
      <alignment horizontal="center"/>
    </xf>
    <xf numFmtId="165" fontId="4" fillId="0" borderId="43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165" fontId="4" fillId="0" borderId="41" xfId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7" fillId="0" borderId="27" xfId="1" applyNumberFormat="1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165" fontId="6" fillId="0" borderId="40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6" fillId="0" borderId="27" xfId="1" applyNumberFormat="1" applyFont="1" applyFill="1" applyBorder="1" applyAlignment="1">
      <alignment horizontal="center"/>
    </xf>
    <xf numFmtId="165" fontId="6" fillId="0" borderId="10" xfId="1" applyNumberFormat="1" applyFont="1" applyFill="1" applyBorder="1" applyAlignment="1">
      <alignment horizontal="center"/>
    </xf>
    <xf numFmtId="165" fontId="6" fillId="0" borderId="31" xfId="1" applyNumberFormat="1" applyFont="1" applyFill="1" applyBorder="1" applyAlignment="1">
      <alignment horizontal="center"/>
    </xf>
    <xf numFmtId="165" fontId="6" fillId="0" borderId="56" xfId="1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5" fontId="7" fillId="0" borderId="40" xfId="1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5" fontId="7" fillId="0" borderId="41" xfId="1" applyNumberFormat="1" applyFont="1" applyBorder="1" applyAlignment="1">
      <alignment horizontal="center"/>
    </xf>
    <xf numFmtId="165" fontId="7" fillId="0" borderId="42" xfId="1" applyNumberFormat="1" applyFont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7" fontId="7" fillId="14" borderId="1" xfId="3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3" fontId="7" fillId="0" borderId="18" xfId="0" applyNumberFormat="1" applyFont="1" applyFill="1" applyBorder="1" applyAlignment="1">
      <alignment horizontal="center"/>
    </xf>
    <xf numFmtId="43" fontId="7" fillId="0" borderId="19" xfId="0" applyNumberFormat="1" applyFont="1" applyFill="1" applyBorder="1" applyAlignment="1">
      <alignment horizontal="center"/>
    </xf>
    <xf numFmtId="43" fontId="7" fillId="0" borderId="2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7" fontId="1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gcu.edu/adminservices/officeofthecontroller/procurementservices/travel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82"/>
  <sheetViews>
    <sheetView tabSelected="1" zoomScale="130" zoomScaleNormal="130" workbookViewId="0"/>
  </sheetViews>
  <sheetFormatPr defaultRowHeight="15" x14ac:dyDescent="0.25"/>
  <cols>
    <col min="1" max="1" width="3.7109375" customWidth="1"/>
    <col min="2" max="2" width="14.140625" customWidth="1"/>
    <col min="3" max="3" width="6.28515625" customWidth="1"/>
    <col min="4" max="4" width="8.42578125" customWidth="1"/>
    <col min="5" max="5" width="5.28515625" customWidth="1"/>
    <col min="6" max="6" width="5.28515625" style="1" customWidth="1"/>
    <col min="7" max="7" width="5" style="1" customWidth="1"/>
    <col min="8" max="8" width="8.85546875" customWidth="1"/>
    <col min="9" max="9" width="6" style="1" customWidth="1"/>
    <col min="10" max="23" width="6" customWidth="1"/>
    <col min="24" max="25" width="17.5703125" hidden="1" customWidth="1"/>
    <col min="26" max="26" width="17.5703125" customWidth="1"/>
    <col min="27" max="31" width="10" hidden="1" customWidth="1"/>
    <col min="32" max="32" width="10.140625" hidden="1" customWidth="1"/>
    <col min="33" max="36" width="9.140625" hidden="1" customWidth="1"/>
    <col min="37" max="37" width="0" hidden="1" customWidth="1"/>
  </cols>
  <sheetData>
    <row r="1" spans="2:36" x14ac:dyDescent="0.25">
      <c r="B1" t="s">
        <v>148</v>
      </c>
    </row>
    <row r="2" spans="2:36" ht="6.75" customHeight="1" thickBot="1" x14ac:dyDescent="0.3"/>
    <row r="3" spans="2:36" ht="12.75" customHeight="1" thickBot="1" x14ac:dyDescent="0.3">
      <c r="B3" s="145" t="s">
        <v>2</v>
      </c>
      <c r="C3" s="2"/>
      <c r="D3" s="310" t="s">
        <v>128</v>
      </c>
      <c r="E3" s="311"/>
      <c r="F3" s="131">
        <v>1.03</v>
      </c>
      <c r="G3" s="132"/>
      <c r="H3" s="5"/>
      <c r="I3" s="103" t="s">
        <v>4</v>
      </c>
      <c r="J3" s="47"/>
      <c r="K3" s="47"/>
      <c r="L3" s="47"/>
      <c r="X3" s="146" t="s">
        <v>129</v>
      </c>
      <c r="Y3" s="146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2:36" ht="11.25" customHeight="1" x14ac:dyDescent="0.25">
      <c r="B4" s="281"/>
      <c r="C4" s="282"/>
      <c r="D4" s="282"/>
      <c r="E4" s="282"/>
      <c r="F4" s="283"/>
      <c r="G4" s="282"/>
      <c r="H4" s="282"/>
      <c r="I4" s="266" t="s">
        <v>5</v>
      </c>
      <c r="J4" s="267"/>
      <c r="K4" s="268"/>
      <c r="L4" s="269" t="s">
        <v>9</v>
      </c>
      <c r="M4" s="270"/>
      <c r="N4" s="271"/>
      <c r="O4" s="263" t="s">
        <v>10</v>
      </c>
      <c r="P4" s="264"/>
      <c r="Q4" s="265"/>
      <c r="R4" s="272" t="s">
        <v>11</v>
      </c>
      <c r="S4" s="273"/>
      <c r="T4" s="274"/>
      <c r="U4" s="260" t="s">
        <v>12</v>
      </c>
      <c r="V4" s="261"/>
      <c r="W4" s="262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2:36" x14ac:dyDescent="0.25">
      <c r="B5" s="285" t="s">
        <v>138</v>
      </c>
      <c r="C5" s="286"/>
      <c r="D5" s="286"/>
      <c r="E5" s="287"/>
      <c r="F5" s="3" t="s">
        <v>1</v>
      </c>
      <c r="G5" s="243" t="s">
        <v>0</v>
      </c>
      <c r="H5" s="284"/>
      <c r="I5" s="104" t="s">
        <v>6</v>
      </c>
      <c r="J5" s="10" t="s">
        <v>7</v>
      </c>
      <c r="K5" s="105" t="s">
        <v>8</v>
      </c>
      <c r="L5" s="104" t="s">
        <v>6</v>
      </c>
      <c r="M5" s="10" t="s">
        <v>7</v>
      </c>
      <c r="N5" s="105" t="s">
        <v>8</v>
      </c>
      <c r="O5" s="104" t="s">
        <v>6</v>
      </c>
      <c r="P5" s="10" t="s">
        <v>7</v>
      </c>
      <c r="Q5" s="105" t="s">
        <v>8</v>
      </c>
      <c r="R5" s="104" t="s">
        <v>6</v>
      </c>
      <c r="S5" s="10" t="s">
        <v>7</v>
      </c>
      <c r="T5" s="105" t="s">
        <v>8</v>
      </c>
      <c r="U5" s="104" t="s">
        <v>6</v>
      </c>
      <c r="V5" s="10" t="s">
        <v>7</v>
      </c>
      <c r="W5" s="105" t="s">
        <v>8</v>
      </c>
      <c r="AA5" s="53" t="s">
        <v>120</v>
      </c>
      <c r="AB5" s="53" t="s">
        <v>119</v>
      </c>
      <c r="AC5" s="53" t="s">
        <v>118</v>
      </c>
      <c r="AD5" s="53" t="s">
        <v>117</v>
      </c>
      <c r="AE5" s="53" t="s">
        <v>116</v>
      </c>
      <c r="AF5" s="53" t="s">
        <v>111</v>
      </c>
      <c r="AG5" s="53" t="s">
        <v>112</v>
      </c>
      <c r="AH5" s="53" t="s">
        <v>113</v>
      </c>
      <c r="AI5" s="53" t="s">
        <v>114</v>
      </c>
      <c r="AJ5" s="53" t="s">
        <v>115</v>
      </c>
    </row>
    <row r="6" spans="2:36" ht="18.75" customHeight="1" x14ac:dyDescent="0.25">
      <c r="B6" s="288" t="s">
        <v>144</v>
      </c>
      <c r="C6" s="289"/>
      <c r="D6" s="289"/>
      <c r="E6" s="290"/>
      <c r="F6" s="18">
        <v>9</v>
      </c>
      <c r="G6" s="232"/>
      <c r="H6" s="233"/>
      <c r="I6" s="106"/>
      <c r="J6" s="18"/>
      <c r="K6" s="107"/>
      <c r="L6" s="106"/>
      <c r="M6" s="18"/>
      <c r="N6" s="107"/>
      <c r="O6" s="106"/>
      <c r="P6" s="18"/>
      <c r="Q6" s="107"/>
      <c r="R6" s="106"/>
      <c r="S6" s="18"/>
      <c r="T6" s="112"/>
      <c r="U6" s="106"/>
      <c r="V6" s="18"/>
      <c r="W6" s="112"/>
      <c r="AA6" s="133">
        <f>G6</f>
        <v>0</v>
      </c>
      <c r="AB6" s="133">
        <f>AA6*$F$3</f>
        <v>0</v>
      </c>
      <c r="AC6" s="133">
        <f>AB6*$F$3</f>
        <v>0</v>
      </c>
      <c r="AD6" s="133">
        <f>AC6*$F$3</f>
        <v>0</v>
      </c>
      <c r="AE6" s="133">
        <f>AD6*$F$3</f>
        <v>0</v>
      </c>
      <c r="AF6" s="133">
        <f>AA6/$F6</f>
        <v>0</v>
      </c>
      <c r="AG6" s="133">
        <f t="shared" ref="AG6:AJ11" si="0">AB6/$F6</f>
        <v>0</v>
      </c>
      <c r="AH6" s="133">
        <f t="shared" si="0"/>
        <v>0</v>
      </c>
      <c r="AI6" s="133">
        <f t="shared" si="0"/>
        <v>0</v>
      </c>
      <c r="AJ6" s="133">
        <f t="shared" si="0"/>
        <v>0</v>
      </c>
    </row>
    <row r="7" spans="2:36" ht="18.75" customHeight="1" x14ac:dyDescent="0.25">
      <c r="B7" s="246" t="s">
        <v>145</v>
      </c>
      <c r="C7" s="247"/>
      <c r="D7" s="247"/>
      <c r="E7" s="248"/>
      <c r="F7" s="19">
        <v>9</v>
      </c>
      <c r="G7" s="234"/>
      <c r="H7" s="235"/>
      <c r="I7" s="108"/>
      <c r="J7" s="19"/>
      <c r="K7" s="109"/>
      <c r="L7" s="108"/>
      <c r="M7" s="19"/>
      <c r="N7" s="109"/>
      <c r="O7" s="108"/>
      <c r="P7" s="19"/>
      <c r="Q7" s="109"/>
      <c r="R7" s="108"/>
      <c r="S7" s="19"/>
      <c r="T7" s="113"/>
      <c r="U7" s="108"/>
      <c r="V7" s="19"/>
      <c r="W7" s="113"/>
      <c r="AA7" s="133">
        <f t="shared" ref="AA7:AA11" si="1">G7</f>
        <v>0</v>
      </c>
      <c r="AB7" s="133">
        <f t="shared" ref="AB7:AB11" si="2">AA7*$F$3</f>
        <v>0</v>
      </c>
      <c r="AC7" s="133">
        <f t="shared" ref="AC7:AC11" si="3">AB7*$F$3</f>
        <v>0</v>
      </c>
      <c r="AD7" s="133">
        <f t="shared" ref="AD7:AE11" si="4">AC7*$F$3</f>
        <v>0</v>
      </c>
      <c r="AE7" s="133">
        <f t="shared" si="4"/>
        <v>0</v>
      </c>
      <c r="AF7" s="133">
        <f t="shared" ref="AF7:AF11" si="5">AA7/$F7</f>
        <v>0</v>
      </c>
      <c r="AG7" s="133">
        <f t="shared" si="0"/>
        <v>0</v>
      </c>
      <c r="AH7" s="133">
        <f t="shared" si="0"/>
        <v>0</v>
      </c>
      <c r="AI7" s="133">
        <f t="shared" si="0"/>
        <v>0</v>
      </c>
      <c r="AJ7" s="133">
        <f t="shared" si="0"/>
        <v>0</v>
      </c>
    </row>
    <row r="8" spans="2:36" ht="18.75" customHeight="1" x14ac:dyDescent="0.25">
      <c r="B8" s="257" t="s">
        <v>145</v>
      </c>
      <c r="C8" s="258"/>
      <c r="D8" s="258"/>
      <c r="E8" s="259"/>
      <c r="F8" s="20">
        <v>9</v>
      </c>
      <c r="G8" s="236"/>
      <c r="H8" s="237"/>
      <c r="I8" s="110"/>
      <c r="J8" s="20"/>
      <c r="K8" s="111"/>
      <c r="L8" s="110"/>
      <c r="M8" s="20"/>
      <c r="N8" s="111"/>
      <c r="O8" s="110"/>
      <c r="P8" s="20"/>
      <c r="Q8" s="111"/>
      <c r="R8" s="110"/>
      <c r="S8" s="20"/>
      <c r="T8" s="114"/>
      <c r="U8" s="110"/>
      <c r="V8" s="20"/>
      <c r="W8" s="114"/>
      <c r="AA8" s="133">
        <f t="shared" si="1"/>
        <v>0</v>
      </c>
      <c r="AB8" s="133">
        <f t="shared" si="2"/>
        <v>0</v>
      </c>
      <c r="AC8" s="133">
        <f t="shared" si="3"/>
        <v>0</v>
      </c>
      <c r="AD8" s="133">
        <f t="shared" si="4"/>
        <v>0</v>
      </c>
      <c r="AE8" s="133">
        <f t="shared" si="4"/>
        <v>0</v>
      </c>
      <c r="AF8" s="133">
        <f t="shared" si="5"/>
        <v>0</v>
      </c>
      <c r="AG8" s="133">
        <f t="shared" si="0"/>
        <v>0</v>
      </c>
      <c r="AH8" s="133">
        <f t="shared" si="0"/>
        <v>0</v>
      </c>
      <c r="AI8" s="133">
        <f t="shared" si="0"/>
        <v>0</v>
      </c>
      <c r="AJ8" s="133">
        <f t="shared" si="0"/>
        <v>0</v>
      </c>
    </row>
    <row r="9" spans="2:36" ht="18.75" customHeight="1" x14ac:dyDescent="0.25">
      <c r="B9" s="246" t="s">
        <v>145</v>
      </c>
      <c r="C9" s="247"/>
      <c r="D9" s="247"/>
      <c r="E9" s="248"/>
      <c r="F9" s="19">
        <v>9</v>
      </c>
      <c r="G9" s="234"/>
      <c r="H9" s="235"/>
      <c r="I9" s="108"/>
      <c r="J9" s="19"/>
      <c r="K9" s="109"/>
      <c r="L9" s="108"/>
      <c r="M9" s="19"/>
      <c r="N9" s="109"/>
      <c r="O9" s="108"/>
      <c r="P9" s="19"/>
      <c r="Q9" s="109"/>
      <c r="R9" s="108"/>
      <c r="S9" s="19"/>
      <c r="T9" s="113"/>
      <c r="U9" s="108"/>
      <c r="V9" s="19"/>
      <c r="W9" s="113"/>
      <c r="AA9" s="133">
        <f t="shared" si="1"/>
        <v>0</v>
      </c>
      <c r="AB9" s="133">
        <f t="shared" si="2"/>
        <v>0</v>
      </c>
      <c r="AC9" s="133">
        <f t="shared" si="3"/>
        <v>0</v>
      </c>
      <c r="AD9" s="133">
        <f t="shared" si="4"/>
        <v>0</v>
      </c>
      <c r="AE9" s="133">
        <f t="shared" si="4"/>
        <v>0</v>
      </c>
      <c r="AF9" s="133">
        <f t="shared" si="5"/>
        <v>0</v>
      </c>
      <c r="AG9" s="133">
        <f t="shared" si="0"/>
        <v>0</v>
      </c>
      <c r="AH9" s="133">
        <f t="shared" si="0"/>
        <v>0</v>
      </c>
      <c r="AI9" s="133">
        <f t="shared" si="0"/>
        <v>0</v>
      </c>
      <c r="AJ9" s="133">
        <f t="shared" si="0"/>
        <v>0</v>
      </c>
    </row>
    <row r="10" spans="2:36" ht="18.75" customHeight="1" x14ac:dyDescent="0.25">
      <c r="B10" s="249" t="s">
        <v>145</v>
      </c>
      <c r="C10" s="250"/>
      <c r="D10" s="250"/>
      <c r="E10" s="251"/>
      <c r="F10" s="159">
        <v>9</v>
      </c>
      <c r="G10" s="238"/>
      <c r="H10" s="239"/>
      <c r="I10" s="158"/>
      <c r="J10" s="159"/>
      <c r="K10" s="160"/>
      <c r="L10" s="158"/>
      <c r="M10" s="159"/>
      <c r="N10" s="160"/>
      <c r="O10" s="158"/>
      <c r="P10" s="159"/>
      <c r="Q10" s="160"/>
      <c r="R10" s="158"/>
      <c r="S10" s="159"/>
      <c r="T10" s="161"/>
      <c r="U10" s="158"/>
      <c r="V10" s="159"/>
      <c r="W10" s="161"/>
      <c r="AA10" s="133">
        <f t="shared" si="1"/>
        <v>0</v>
      </c>
      <c r="AB10" s="133">
        <f t="shared" si="2"/>
        <v>0</v>
      </c>
      <c r="AC10" s="133">
        <f t="shared" si="3"/>
        <v>0</v>
      </c>
      <c r="AD10" s="133">
        <f t="shared" si="4"/>
        <v>0</v>
      </c>
      <c r="AE10" s="133">
        <f t="shared" si="4"/>
        <v>0</v>
      </c>
      <c r="AF10" s="133">
        <f t="shared" si="5"/>
        <v>0</v>
      </c>
      <c r="AG10" s="133">
        <f t="shared" si="0"/>
        <v>0</v>
      </c>
      <c r="AH10" s="133">
        <f t="shared" si="0"/>
        <v>0</v>
      </c>
      <c r="AI10" s="133">
        <f t="shared" si="0"/>
        <v>0</v>
      </c>
      <c r="AJ10" s="133">
        <f t="shared" si="0"/>
        <v>0</v>
      </c>
    </row>
    <row r="11" spans="2:36" ht="18.75" customHeight="1" x14ac:dyDescent="0.25">
      <c r="B11" s="246" t="s">
        <v>36</v>
      </c>
      <c r="C11" s="247"/>
      <c r="D11" s="247"/>
      <c r="E11" s="248"/>
      <c r="F11" s="19">
        <v>12</v>
      </c>
      <c r="G11" s="234"/>
      <c r="H11" s="235"/>
      <c r="I11" s="108"/>
      <c r="J11" s="19"/>
      <c r="K11" s="109"/>
      <c r="L11" s="108"/>
      <c r="M11" s="19"/>
      <c r="N11" s="109"/>
      <c r="O11" s="108"/>
      <c r="P11" s="19"/>
      <c r="Q11" s="109"/>
      <c r="R11" s="108"/>
      <c r="S11" s="19"/>
      <c r="T11" s="113"/>
      <c r="U11" s="108"/>
      <c r="V11" s="19"/>
      <c r="W11" s="113"/>
      <c r="AA11" s="133">
        <f t="shared" si="1"/>
        <v>0</v>
      </c>
      <c r="AB11" s="133">
        <f t="shared" si="2"/>
        <v>0</v>
      </c>
      <c r="AC11" s="133">
        <f t="shared" si="3"/>
        <v>0</v>
      </c>
      <c r="AD11" s="133">
        <f t="shared" si="4"/>
        <v>0</v>
      </c>
      <c r="AE11" s="133">
        <f t="shared" si="4"/>
        <v>0</v>
      </c>
      <c r="AF11" s="133">
        <f t="shared" si="5"/>
        <v>0</v>
      </c>
      <c r="AG11" s="133">
        <f t="shared" si="0"/>
        <v>0</v>
      </c>
      <c r="AH11" s="133">
        <f t="shared" si="0"/>
        <v>0</v>
      </c>
      <c r="AI11" s="133">
        <f t="shared" si="0"/>
        <v>0</v>
      </c>
      <c r="AJ11" s="133">
        <f t="shared" si="0"/>
        <v>0</v>
      </c>
    </row>
    <row r="12" spans="2:36" ht="18.75" customHeight="1" x14ac:dyDescent="0.25">
      <c r="B12" s="257" t="s">
        <v>36</v>
      </c>
      <c r="C12" s="258"/>
      <c r="D12" s="258"/>
      <c r="E12" s="259"/>
      <c r="F12" s="20">
        <v>12</v>
      </c>
      <c r="G12" s="236"/>
      <c r="H12" s="244"/>
      <c r="I12" s="110"/>
      <c r="J12" s="20"/>
      <c r="K12" s="111"/>
      <c r="L12" s="110"/>
      <c r="M12" s="20"/>
      <c r="N12" s="111"/>
      <c r="O12" s="110"/>
      <c r="P12" s="20"/>
      <c r="Q12" s="111"/>
      <c r="R12" s="110"/>
      <c r="S12" s="20"/>
      <c r="T12" s="111"/>
      <c r="U12" s="110"/>
      <c r="V12" s="20"/>
      <c r="W12" s="111"/>
      <c r="AA12" s="133">
        <f t="shared" ref="AA12:AA16" si="6">G12</f>
        <v>0</v>
      </c>
      <c r="AB12" s="133">
        <f t="shared" ref="AB12:AB16" si="7">AA12*$F$3</f>
        <v>0</v>
      </c>
      <c r="AC12" s="133">
        <f t="shared" ref="AC12:AC16" si="8">AB12*$F$3</f>
        <v>0</v>
      </c>
      <c r="AD12" s="133">
        <f t="shared" ref="AD12:AD16" si="9">AC12*$F$3</f>
        <v>0</v>
      </c>
      <c r="AE12" s="133">
        <f t="shared" ref="AE12:AE16" si="10">AD12*$F$3</f>
        <v>0</v>
      </c>
      <c r="AF12" s="133">
        <f t="shared" ref="AF12:AF16" si="11">AA12/$F12</f>
        <v>0</v>
      </c>
      <c r="AG12" s="133">
        <f t="shared" ref="AG12:AG16" si="12">AB12/$F12</f>
        <v>0</v>
      </c>
      <c r="AH12" s="133">
        <f t="shared" ref="AH12:AH16" si="13">AC12/$F12</f>
        <v>0</v>
      </c>
      <c r="AI12" s="133">
        <f t="shared" ref="AI12:AI16" si="14">AD12/$F12</f>
        <v>0</v>
      </c>
      <c r="AJ12" s="133">
        <f t="shared" ref="AJ12:AJ16" si="15">AE12/$F12</f>
        <v>0</v>
      </c>
    </row>
    <row r="13" spans="2:36" ht="18.75" customHeight="1" x14ac:dyDescent="0.25">
      <c r="B13" s="246" t="s">
        <v>36</v>
      </c>
      <c r="C13" s="247"/>
      <c r="D13" s="247"/>
      <c r="E13" s="248"/>
      <c r="F13" s="19">
        <v>12</v>
      </c>
      <c r="G13" s="234"/>
      <c r="H13" s="235"/>
      <c r="I13" s="108"/>
      <c r="J13" s="19"/>
      <c r="K13" s="109"/>
      <c r="L13" s="108"/>
      <c r="M13" s="19"/>
      <c r="N13" s="109"/>
      <c r="O13" s="108"/>
      <c r="P13" s="19"/>
      <c r="Q13" s="109"/>
      <c r="R13" s="108"/>
      <c r="S13" s="19"/>
      <c r="T13" s="113"/>
      <c r="U13" s="108"/>
      <c r="V13" s="19"/>
      <c r="W13" s="113"/>
      <c r="AA13" s="133">
        <f t="shared" si="6"/>
        <v>0</v>
      </c>
      <c r="AB13" s="133">
        <f t="shared" si="7"/>
        <v>0</v>
      </c>
      <c r="AC13" s="133">
        <f t="shared" si="8"/>
        <v>0</v>
      </c>
      <c r="AD13" s="133">
        <f t="shared" si="9"/>
        <v>0</v>
      </c>
      <c r="AE13" s="133">
        <f t="shared" si="10"/>
        <v>0</v>
      </c>
      <c r="AF13" s="133">
        <f t="shared" si="11"/>
        <v>0</v>
      </c>
      <c r="AG13" s="133">
        <f t="shared" si="12"/>
        <v>0</v>
      </c>
      <c r="AH13" s="133">
        <f t="shared" si="13"/>
        <v>0</v>
      </c>
      <c r="AI13" s="133">
        <f t="shared" si="14"/>
        <v>0</v>
      </c>
      <c r="AJ13" s="133">
        <f t="shared" si="15"/>
        <v>0</v>
      </c>
    </row>
    <row r="14" spans="2:36" ht="18.75" customHeight="1" x14ac:dyDescent="0.25">
      <c r="B14" s="257" t="s">
        <v>36</v>
      </c>
      <c r="C14" s="258"/>
      <c r="D14" s="258"/>
      <c r="E14" s="259"/>
      <c r="F14" s="20">
        <v>12</v>
      </c>
      <c r="G14" s="236"/>
      <c r="H14" s="237"/>
      <c r="I14" s="110"/>
      <c r="J14" s="20"/>
      <c r="K14" s="111"/>
      <c r="L14" s="110"/>
      <c r="M14" s="20"/>
      <c r="N14" s="111"/>
      <c r="O14" s="110"/>
      <c r="P14" s="20"/>
      <c r="Q14" s="111"/>
      <c r="R14" s="110"/>
      <c r="S14" s="20"/>
      <c r="T14" s="114"/>
      <c r="U14" s="110"/>
      <c r="V14" s="20"/>
      <c r="W14" s="114"/>
      <c r="AA14" s="133">
        <f t="shared" si="6"/>
        <v>0</v>
      </c>
      <c r="AB14" s="133">
        <f t="shared" si="7"/>
        <v>0</v>
      </c>
      <c r="AC14" s="133">
        <f t="shared" si="8"/>
        <v>0</v>
      </c>
      <c r="AD14" s="133">
        <f t="shared" si="9"/>
        <v>0</v>
      </c>
      <c r="AE14" s="133">
        <f t="shared" si="10"/>
        <v>0</v>
      </c>
      <c r="AF14" s="133">
        <f t="shared" si="11"/>
        <v>0</v>
      </c>
      <c r="AG14" s="133">
        <f t="shared" si="12"/>
        <v>0</v>
      </c>
      <c r="AH14" s="133">
        <f t="shared" si="13"/>
        <v>0</v>
      </c>
      <c r="AI14" s="133">
        <f t="shared" si="14"/>
        <v>0</v>
      </c>
      <c r="AJ14" s="133">
        <f t="shared" si="15"/>
        <v>0</v>
      </c>
    </row>
    <row r="15" spans="2:36" ht="18.75" customHeight="1" x14ac:dyDescent="0.25">
      <c r="B15" s="246" t="s">
        <v>36</v>
      </c>
      <c r="C15" s="247"/>
      <c r="D15" s="247"/>
      <c r="E15" s="248"/>
      <c r="F15" s="19">
        <v>12</v>
      </c>
      <c r="G15" s="234"/>
      <c r="H15" s="235"/>
      <c r="I15" s="108"/>
      <c r="J15" s="19"/>
      <c r="K15" s="109"/>
      <c r="L15" s="108"/>
      <c r="M15" s="19"/>
      <c r="N15" s="109"/>
      <c r="O15" s="108"/>
      <c r="P15" s="19"/>
      <c r="Q15" s="109"/>
      <c r="R15" s="108"/>
      <c r="S15" s="19"/>
      <c r="T15" s="113"/>
      <c r="U15" s="108"/>
      <c r="V15" s="19"/>
      <c r="W15" s="113"/>
      <c r="AA15" s="133">
        <f t="shared" si="6"/>
        <v>0</v>
      </c>
      <c r="AB15" s="133">
        <f t="shared" si="7"/>
        <v>0</v>
      </c>
      <c r="AC15" s="133">
        <f t="shared" si="8"/>
        <v>0</v>
      </c>
      <c r="AD15" s="133">
        <f t="shared" si="9"/>
        <v>0</v>
      </c>
      <c r="AE15" s="133">
        <f t="shared" si="10"/>
        <v>0</v>
      </c>
      <c r="AF15" s="133">
        <f t="shared" si="11"/>
        <v>0</v>
      </c>
      <c r="AG15" s="133">
        <f t="shared" si="12"/>
        <v>0</v>
      </c>
      <c r="AH15" s="133">
        <f t="shared" si="13"/>
        <v>0</v>
      </c>
      <c r="AI15" s="133">
        <f t="shared" si="14"/>
        <v>0</v>
      </c>
      <c r="AJ15" s="133">
        <f t="shared" si="15"/>
        <v>0</v>
      </c>
    </row>
    <row r="16" spans="2:36" ht="18.75" customHeight="1" x14ac:dyDescent="0.25">
      <c r="B16" s="249" t="s">
        <v>36</v>
      </c>
      <c r="C16" s="250"/>
      <c r="D16" s="250"/>
      <c r="E16" s="251"/>
      <c r="F16" s="159">
        <v>12</v>
      </c>
      <c r="G16" s="238"/>
      <c r="H16" s="239"/>
      <c r="I16" s="158"/>
      <c r="J16" s="159"/>
      <c r="K16" s="160"/>
      <c r="L16" s="158"/>
      <c r="M16" s="159"/>
      <c r="N16" s="160"/>
      <c r="O16" s="158"/>
      <c r="P16" s="159"/>
      <c r="Q16" s="160"/>
      <c r="R16" s="158"/>
      <c r="S16" s="159"/>
      <c r="T16" s="161"/>
      <c r="U16" s="158"/>
      <c r="V16" s="159"/>
      <c r="W16" s="161"/>
      <c r="AA16" s="133">
        <f t="shared" si="6"/>
        <v>0</v>
      </c>
      <c r="AB16" s="133">
        <f t="shared" si="7"/>
        <v>0</v>
      </c>
      <c r="AC16" s="133">
        <f t="shared" si="8"/>
        <v>0</v>
      </c>
      <c r="AD16" s="133">
        <f t="shared" si="9"/>
        <v>0</v>
      </c>
      <c r="AE16" s="133">
        <f t="shared" si="10"/>
        <v>0</v>
      </c>
      <c r="AF16" s="133">
        <f t="shared" si="11"/>
        <v>0</v>
      </c>
      <c r="AG16" s="133">
        <f t="shared" si="12"/>
        <v>0</v>
      </c>
      <c r="AH16" s="133">
        <f t="shared" si="13"/>
        <v>0</v>
      </c>
      <c r="AI16" s="133">
        <f t="shared" si="14"/>
        <v>0</v>
      </c>
      <c r="AJ16" s="133">
        <f t="shared" si="15"/>
        <v>0</v>
      </c>
    </row>
    <row r="17" spans="2:36" ht="4.5" customHeight="1" x14ac:dyDescent="0.25">
      <c r="I17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2:36" ht="12.75" customHeight="1" thickBot="1" x14ac:dyDescent="0.3">
      <c r="B18" s="30" t="s">
        <v>13</v>
      </c>
      <c r="C18" s="7"/>
      <c r="D18" s="166" t="s">
        <v>46</v>
      </c>
      <c r="E18" s="7"/>
      <c r="F18" s="166"/>
      <c r="G18" s="166"/>
      <c r="H18" s="9"/>
      <c r="I18" s="9"/>
      <c r="J18" s="9"/>
      <c r="K18" s="9"/>
      <c r="L18" s="9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2:36" ht="5.25" customHeight="1" x14ac:dyDescent="0.25">
      <c r="B19" s="167"/>
      <c r="C19" s="168"/>
      <c r="D19" s="168"/>
      <c r="E19" s="168"/>
      <c r="F19" s="169"/>
      <c r="G19" s="169"/>
      <c r="H19" s="170"/>
      <c r="I19" s="170"/>
      <c r="J19" s="170"/>
      <c r="K19" s="171"/>
      <c r="L19" s="9"/>
      <c r="AA19" s="53"/>
      <c r="AB19" s="53"/>
      <c r="AC19" s="53"/>
      <c r="AD19" s="53"/>
      <c r="AE19" s="53"/>
      <c r="AF19" s="53"/>
      <c r="AG19" s="53"/>
      <c r="AH19" s="53"/>
      <c r="AI19" s="53"/>
      <c r="AJ19" s="53"/>
    </row>
    <row r="20" spans="2:36" ht="12" customHeight="1" x14ac:dyDescent="0.25">
      <c r="B20" s="184" t="s">
        <v>136</v>
      </c>
      <c r="C20" s="183"/>
      <c r="D20" s="253" t="s">
        <v>21</v>
      </c>
      <c r="E20" s="254"/>
      <c r="F20" s="11">
        <v>9</v>
      </c>
      <c r="G20" s="240" t="s">
        <v>134</v>
      </c>
      <c r="H20" s="241"/>
      <c r="I20" s="13">
        <v>9</v>
      </c>
      <c r="J20" s="275" t="s">
        <v>19</v>
      </c>
      <c r="K20" s="276"/>
      <c r="L20" s="9"/>
      <c r="AA20" s="53"/>
      <c r="AB20" s="53"/>
      <c r="AC20" s="53"/>
      <c r="AD20" s="53"/>
      <c r="AE20" s="53"/>
      <c r="AF20" s="53"/>
      <c r="AG20" s="53"/>
      <c r="AH20" s="53"/>
      <c r="AI20" s="53"/>
      <c r="AJ20" s="53"/>
    </row>
    <row r="21" spans="2:36" ht="12" customHeight="1" thickBot="1" x14ac:dyDescent="0.3">
      <c r="B21" s="252" t="s">
        <v>22</v>
      </c>
      <c r="C21" s="253"/>
      <c r="D21" s="253"/>
      <c r="E21" s="254"/>
      <c r="F21" s="11">
        <v>10</v>
      </c>
      <c r="G21" s="12"/>
      <c r="H21" s="8"/>
      <c r="I21" s="179">
        <v>0.125</v>
      </c>
      <c r="J21" s="275" t="s">
        <v>18</v>
      </c>
      <c r="K21" s="276"/>
      <c r="L21" s="9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2:36" ht="12" customHeight="1" thickBot="1" x14ac:dyDescent="0.3">
      <c r="B22" s="252" t="s">
        <v>14</v>
      </c>
      <c r="C22" s="253"/>
      <c r="D22" s="253"/>
      <c r="E22" s="254"/>
      <c r="F22" s="11">
        <v>40</v>
      </c>
      <c r="G22" s="12"/>
      <c r="H22" s="8"/>
      <c r="I22" s="16">
        <f>I20*(I21)</f>
        <v>1.125</v>
      </c>
      <c r="J22" s="277" t="s">
        <v>15</v>
      </c>
      <c r="K22" s="278"/>
      <c r="L22" s="9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2:36" ht="12" customHeight="1" thickBot="1" x14ac:dyDescent="0.3">
      <c r="B23" s="252" t="s">
        <v>20</v>
      </c>
      <c r="C23" s="253"/>
      <c r="D23" s="253"/>
      <c r="E23" s="254"/>
      <c r="F23" s="11">
        <v>19.5</v>
      </c>
      <c r="G23" s="12"/>
      <c r="H23" s="8"/>
      <c r="I23" s="181"/>
      <c r="J23" s="8"/>
      <c r="K23" s="172"/>
      <c r="L23" s="9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2:36" ht="12" customHeight="1" thickBot="1" x14ac:dyDescent="0.3">
      <c r="B24" s="245" t="s">
        <v>16</v>
      </c>
      <c r="C24" s="255"/>
      <c r="D24" s="255"/>
      <c r="E24" s="256"/>
      <c r="F24" s="14">
        <f>((F21/F22)*F23)/4.333</f>
        <v>1.1250865451188552</v>
      </c>
      <c r="G24" s="245" t="s">
        <v>135</v>
      </c>
      <c r="H24" s="241"/>
      <c r="I24" s="11">
        <v>9</v>
      </c>
      <c r="J24" s="279" t="s">
        <v>131</v>
      </c>
      <c r="K24" s="276"/>
      <c r="L24" s="9"/>
      <c r="AA24" s="53"/>
      <c r="AB24" s="53"/>
      <c r="AC24" s="53"/>
      <c r="AD24" s="53"/>
      <c r="AE24" s="53"/>
      <c r="AF24" s="53"/>
      <c r="AG24" s="53"/>
      <c r="AH24" s="53"/>
      <c r="AI24" s="53"/>
      <c r="AJ24" s="53"/>
    </row>
    <row r="25" spans="2:36" ht="12" customHeight="1" thickBot="1" x14ac:dyDescent="0.3">
      <c r="B25" s="245" t="s">
        <v>17</v>
      </c>
      <c r="C25" s="255"/>
      <c r="D25" s="255"/>
      <c r="E25" s="256"/>
      <c r="F25" s="16">
        <f>(F24/F20)*100</f>
        <v>12.500961612431723</v>
      </c>
      <c r="G25" s="29"/>
      <c r="H25" s="15"/>
      <c r="I25" s="182">
        <v>1.125</v>
      </c>
      <c r="J25" s="279" t="s">
        <v>15</v>
      </c>
      <c r="K25" s="276"/>
      <c r="L25" s="9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2:36" ht="12" customHeight="1" thickBot="1" x14ac:dyDescent="0.3">
      <c r="B26" s="173"/>
      <c r="C26" s="165"/>
      <c r="D26" s="165"/>
      <c r="E26" s="165"/>
      <c r="F26" s="29"/>
      <c r="G26" s="29"/>
      <c r="H26" s="8"/>
      <c r="I26" s="180">
        <f>I25/I24</f>
        <v>0.125</v>
      </c>
      <c r="J26" s="277" t="s">
        <v>132</v>
      </c>
      <c r="K26" s="278"/>
      <c r="L26" s="9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2:36" ht="11.25" customHeight="1" thickBot="1" x14ac:dyDescent="0.3">
      <c r="B27" s="174"/>
      <c r="C27" s="178" t="s">
        <v>133</v>
      </c>
      <c r="D27" s="175"/>
      <c r="E27" s="175"/>
      <c r="F27" s="176"/>
      <c r="G27" s="176"/>
      <c r="H27" s="175"/>
      <c r="I27" s="175"/>
      <c r="J27" s="175"/>
      <c r="K27" s="177"/>
      <c r="L27" s="9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2:36" ht="13.5" customHeight="1" x14ac:dyDescent="0.25">
      <c r="B28" s="6" t="s">
        <v>45</v>
      </c>
      <c r="C28" s="6"/>
      <c r="D28" s="6"/>
      <c r="E28" s="6"/>
      <c r="I28"/>
      <c r="L28" s="9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2:36" ht="14.25" customHeight="1" thickBot="1" x14ac:dyDescent="0.3">
      <c r="B29" s="145" t="s">
        <v>147</v>
      </c>
      <c r="C29" s="7"/>
      <c r="D29" s="7"/>
      <c r="E29" s="7"/>
      <c r="I29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  <row r="30" spans="2:36" ht="12.75" customHeight="1" x14ac:dyDescent="0.25">
      <c r="B30" s="281"/>
      <c r="C30" s="282"/>
      <c r="D30" s="282"/>
      <c r="E30" s="282"/>
      <c r="F30" s="282"/>
      <c r="G30" s="282"/>
      <c r="H30" s="282"/>
      <c r="I30" s="266" t="s">
        <v>5</v>
      </c>
      <c r="J30" s="267"/>
      <c r="K30" s="268"/>
      <c r="L30" s="269" t="s">
        <v>9</v>
      </c>
      <c r="M30" s="270"/>
      <c r="N30" s="271"/>
      <c r="O30" s="263" t="s">
        <v>10</v>
      </c>
      <c r="P30" s="264"/>
      <c r="Q30" s="265"/>
      <c r="R30" s="272" t="s">
        <v>11</v>
      </c>
      <c r="S30" s="273"/>
      <c r="T30" s="274"/>
      <c r="U30" s="260" t="s">
        <v>12</v>
      </c>
      <c r="V30" s="261"/>
      <c r="W30" s="262"/>
      <c r="AA30" s="53"/>
      <c r="AB30" s="53"/>
      <c r="AC30" s="53"/>
      <c r="AD30" s="53"/>
      <c r="AE30" s="53"/>
      <c r="AF30" s="53"/>
      <c r="AG30" s="53"/>
      <c r="AH30" s="53"/>
      <c r="AI30" s="53"/>
      <c r="AJ30" s="53"/>
    </row>
    <row r="31" spans="2:36" ht="15" customHeight="1" x14ac:dyDescent="0.25">
      <c r="B31" s="285" t="s">
        <v>29</v>
      </c>
      <c r="C31" s="286"/>
      <c r="D31" s="286"/>
      <c r="E31" s="286"/>
      <c r="F31" s="287"/>
      <c r="G31" s="242" t="s">
        <v>31</v>
      </c>
      <c r="H31" s="243"/>
      <c r="I31" s="115" t="s">
        <v>30</v>
      </c>
      <c r="J31" s="10" t="s">
        <v>126</v>
      </c>
      <c r="K31" s="105" t="s">
        <v>32</v>
      </c>
      <c r="L31" s="115" t="s">
        <v>30</v>
      </c>
      <c r="M31" s="10" t="s">
        <v>126</v>
      </c>
      <c r="N31" s="105" t="s">
        <v>32</v>
      </c>
      <c r="O31" s="115" t="s">
        <v>30</v>
      </c>
      <c r="P31" s="10" t="s">
        <v>126</v>
      </c>
      <c r="Q31" s="105" t="s">
        <v>32</v>
      </c>
      <c r="R31" s="115" t="s">
        <v>30</v>
      </c>
      <c r="S31" s="10" t="s">
        <v>126</v>
      </c>
      <c r="T31" s="105" t="s">
        <v>32</v>
      </c>
      <c r="U31" s="115" t="s">
        <v>30</v>
      </c>
      <c r="V31" s="10" t="s">
        <v>126</v>
      </c>
      <c r="W31" s="105" t="s">
        <v>32</v>
      </c>
      <c r="AA31" s="53"/>
      <c r="AB31" s="53"/>
      <c r="AC31" s="53"/>
      <c r="AD31" s="53"/>
      <c r="AE31" s="53"/>
      <c r="AF31" s="53" t="s">
        <v>121</v>
      </c>
      <c r="AG31" s="53" t="s">
        <v>122</v>
      </c>
      <c r="AH31" s="53" t="s">
        <v>123</v>
      </c>
      <c r="AI31" s="53" t="s">
        <v>124</v>
      </c>
      <c r="AJ31" s="53" t="s">
        <v>125</v>
      </c>
    </row>
    <row r="32" spans="2:36" x14ac:dyDescent="0.25">
      <c r="B32" s="291" t="s">
        <v>24</v>
      </c>
      <c r="C32" s="292"/>
      <c r="D32" s="292"/>
      <c r="E32" s="292"/>
      <c r="F32" s="293"/>
      <c r="G32" s="226"/>
      <c r="H32" s="227"/>
      <c r="I32" s="116"/>
      <c r="J32" s="17"/>
      <c r="K32" s="117"/>
      <c r="L32" s="116"/>
      <c r="M32" s="17"/>
      <c r="N32" s="117"/>
      <c r="O32" s="116"/>
      <c r="P32" s="17"/>
      <c r="Q32" s="117"/>
      <c r="R32" s="116"/>
      <c r="S32" s="17"/>
      <c r="T32" s="117"/>
      <c r="U32" s="116"/>
      <c r="V32" s="17"/>
      <c r="W32" s="117"/>
      <c r="AA32" s="53"/>
      <c r="AB32" s="53"/>
      <c r="AC32" s="53"/>
      <c r="AD32" s="53"/>
      <c r="AE32" s="53"/>
      <c r="AF32" s="133">
        <f>G32</f>
        <v>0</v>
      </c>
      <c r="AG32" s="133">
        <f>AF32*1.03</f>
        <v>0</v>
      </c>
      <c r="AH32" s="133">
        <f>AG32*1.03</f>
        <v>0</v>
      </c>
      <c r="AI32" s="133">
        <f>AH32*1.03</f>
        <v>0</v>
      </c>
      <c r="AJ32" s="133">
        <f>AI32*1.03</f>
        <v>0</v>
      </c>
    </row>
    <row r="33" spans="2:36" x14ac:dyDescent="0.25">
      <c r="B33" s="297" t="s">
        <v>25</v>
      </c>
      <c r="C33" s="298"/>
      <c r="D33" s="298"/>
      <c r="E33" s="298"/>
      <c r="F33" s="299"/>
      <c r="G33" s="228"/>
      <c r="H33" s="229"/>
      <c r="I33" s="118"/>
      <c r="J33" s="22"/>
      <c r="K33" s="119"/>
      <c r="L33" s="125"/>
      <c r="M33" s="22"/>
      <c r="N33" s="119"/>
      <c r="O33" s="125"/>
      <c r="P33" s="22"/>
      <c r="Q33" s="119"/>
      <c r="R33" s="125"/>
      <c r="S33" s="22"/>
      <c r="T33" s="119"/>
      <c r="U33" s="125"/>
      <c r="V33" s="22"/>
      <c r="W33" s="119"/>
      <c r="AA33" s="53"/>
      <c r="AB33" s="53"/>
      <c r="AC33" s="53"/>
      <c r="AD33" s="53"/>
      <c r="AE33" s="53"/>
      <c r="AF33" s="133">
        <f t="shared" ref="AF33:AF37" si="16">G33</f>
        <v>0</v>
      </c>
      <c r="AG33" s="133">
        <f t="shared" ref="AG33:AJ37" si="17">AF33*1.03</f>
        <v>0</v>
      </c>
      <c r="AH33" s="133">
        <f t="shared" si="17"/>
        <v>0</v>
      </c>
      <c r="AI33" s="133">
        <f t="shared" si="17"/>
        <v>0</v>
      </c>
      <c r="AJ33" s="133">
        <f t="shared" si="17"/>
        <v>0</v>
      </c>
    </row>
    <row r="34" spans="2:36" x14ac:dyDescent="0.25">
      <c r="B34" s="291" t="s">
        <v>26</v>
      </c>
      <c r="C34" s="292"/>
      <c r="D34" s="292"/>
      <c r="E34" s="292"/>
      <c r="F34" s="293"/>
      <c r="G34" s="226"/>
      <c r="H34" s="227"/>
      <c r="I34" s="120"/>
      <c r="J34" s="4"/>
      <c r="K34" s="121"/>
      <c r="L34" s="126"/>
      <c r="M34" s="4"/>
      <c r="N34" s="121"/>
      <c r="O34" s="126"/>
      <c r="P34" s="4"/>
      <c r="Q34" s="121"/>
      <c r="R34" s="126"/>
      <c r="S34" s="4"/>
      <c r="T34" s="121"/>
      <c r="U34" s="126"/>
      <c r="V34" s="4"/>
      <c r="W34" s="121"/>
      <c r="AA34" s="53"/>
      <c r="AB34" s="53"/>
      <c r="AC34" s="53"/>
      <c r="AD34" s="53"/>
      <c r="AE34" s="53"/>
      <c r="AF34" s="133">
        <f t="shared" si="16"/>
        <v>0</v>
      </c>
      <c r="AG34" s="133">
        <f t="shared" si="17"/>
        <v>0</v>
      </c>
      <c r="AH34" s="133">
        <f t="shared" si="17"/>
        <v>0</v>
      </c>
      <c r="AI34" s="133">
        <f t="shared" si="17"/>
        <v>0</v>
      </c>
      <c r="AJ34" s="133">
        <f t="shared" si="17"/>
        <v>0</v>
      </c>
    </row>
    <row r="35" spans="2:36" x14ac:dyDescent="0.25">
      <c r="B35" s="297" t="s">
        <v>73</v>
      </c>
      <c r="C35" s="298"/>
      <c r="D35" s="298"/>
      <c r="E35" s="298"/>
      <c r="F35" s="299"/>
      <c r="G35" s="228"/>
      <c r="H35" s="229"/>
      <c r="I35" s="118"/>
      <c r="J35" s="22"/>
      <c r="K35" s="119"/>
      <c r="L35" s="125"/>
      <c r="M35" s="22"/>
      <c r="N35" s="119"/>
      <c r="O35" s="125"/>
      <c r="P35" s="22"/>
      <c r="Q35" s="119"/>
      <c r="R35" s="125"/>
      <c r="S35" s="22"/>
      <c r="T35" s="119"/>
      <c r="U35" s="125"/>
      <c r="V35" s="22"/>
      <c r="W35" s="119"/>
      <c r="AA35" s="53"/>
      <c r="AB35" s="53"/>
      <c r="AC35" s="53"/>
      <c r="AD35" s="53"/>
      <c r="AE35" s="53"/>
      <c r="AF35" s="133">
        <f t="shared" si="16"/>
        <v>0</v>
      </c>
      <c r="AG35" s="133">
        <f t="shared" si="17"/>
        <v>0</v>
      </c>
      <c r="AH35" s="133">
        <f t="shared" si="17"/>
        <v>0</v>
      </c>
      <c r="AI35" s="133">
        <f t="shared" si="17"/>
        <v>0</v>
      </c>
      <c r="AJ35" s="133">
        <f t="shared" si="17"/>
        <v>0</v>
      </c>
    </row>
    <row r="36" spans="2:36" x14ac:dyDescent="0.25">
      <c r="B36" s="291" t="s">
        <v>27</v>
      </c>
      <c r="C36" s="292"/>
      <c r="D36" s="292"/>
      <c r="E36" s="292"/>
      <c r="F36" s="293"/>
      <c r="G36" s="226"/>
      <c r="H36" s="227"/>
      <c r="I36" s="120"/>
      <c r="J36" s="4"/>
      <c r="K36" s="121"/>
      <c r="L36" s="126"/>
      <c r="M36" s="4"/>
      <c r="N36" s="121"/>
      <c r="O36" s="126"/>
      <c r="P36" s="4"/>
      <c r="Q36" s="121"/>
      <c r="R36" s="126"/>
      <c r="S36" s="4"/>
      <c r="T36" s="121"/>
      <c r="U36" s="126"/>
      <c r="V36" s="4"/>
      <c r="W36" s="121"/>
      <c r="AA36" s="53"/>
      <c r="AB36" s="53"/>
      <c r="AC36" s="53"/>
      <c r="AD36" s="53"/>
      <c r="AE36" s="53"/>
      <c r="AF36" s="133">
        <f t="shared" si="16"/>
        <v>0</v>
      </c>
      <c r="AG36" s="133">
        <f t="shared" si="17"/>
        <v>0</v>
      </c>
      <c r="AH36" s="133">
        <f t="shared" si="17"/>
        <v>0</v>
      </c>
      <c r="AI36" s="133">
        <f t="shared" si="17"/>
        <v>0</v>
      </c>
      <c r="AJ36" s="133">
        <f t="shared" si="17"/>
        <v>0</v>
      </c>
    </row>
    <row r="37" spans="2:36" ht="15.75" thickBot="1" x14ac:dyDescent="0.3">
      <c r="B37" s="294" t="s">
        <v>28</v>
      </c>
      <c r="C37" s="295"/>
      <c r="D37" s="295"/>
      <c r="E37" s="295"/>
      <c r="F37" s="296"/>
      <c r="G37" s="230"/>
      <c r="H37" s="231"/>
      <c r="I37" s="122"/>
      <c r="J37" s="123"/>
      <c r="K37" s="124"/>
      <c r="L37" s="127"/>
      <c r="M37" s="123"/>
      <c r="N37" s="124"/>
      <c r="O37" s="127"/>
      <c r="P37" s="123"/>
      <c r="Q37" s="124"/>
      <c r="R37" s="127"/>
      <c r="S37" s="123"/>
      <c r="T37" s="124"/>
      <c r="U37" s="127"/>
      <c r="V37" s="123"/>
      <c r="W37" s="124"/>
      <c r="AA37" s="53"/>
      <c r="AB37" s="53"/>
      <c r="AC37" s="53"/>
      <c r="AD37" s="53"/>
      <c r="AE37" s="53"/>
      <c r="AF37" s="133">
        <f t="shared" si="16"/>
        <v>0</v>
      </c>
      <c r="AG37" s="133">
        <f t="shared" si="17"/>
        <v>0</v>
      </c>
      <c r="AH37" s="133">
        <f t="shared" si="17"/>
        <v>0</v>
      </c>
      <c r="AI37" s="133">
        <f t="shared" si="17"/>
        <v>0</v>
      </c>
      <c r="AJ37" s="133">
        <f t="shared" si="17"/>
        <v>0</v>
      </c>
    </row>
    <row r="38" spans="2:36" ht="16.5" thickBot="1" x14ac:dyDescent="0.3">
      <c r="B38" s="30" t="s">
        <v>78</v>
      </c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36" x14ac:dyDescent="0.25">
      <c r="B39" s="243" t="s">
        <v>79</v>
      </c>
      <c r="C39" s="284"/>
      <c r="D39" s="284"/>
      <c r="E39" s="284"/>
      <c r="F39" s="284"/>
      <c r="G39" s="284"/>
      <c r="H39" s="284"/>
      <c r="I39" s="266" t="s">
        <v>5</v>
      </c>
      <c r="J39" s="267"/>
      <c r="K39" s="268"/>
      <c r="L39" s="269" t="s">
        <v>9</v>
      </c>
      <c r="M39" s="270"/>
      <c r="N39" s="271"/>
      <c r="O39" s="263" t="s">
        <v>10</v>
      </c>
      <c r="P39" s="264"/>
      <c r="Q39" s="265"/>
      <c r="R39" s="272" t="s">
        <v>11</v>
      </c>
      <c r="S39" s="273"/>
      <c r="T39" s="274"/>
      <c r="U39" s="260" t="s">
        <v>12</v>
      </c>
      <c r="V39" s="261"/>
      <c r="W39" s="262"/>
    </row>
    <row r="40" spans="2:36" x14ac:dyDescent="0.25">
      <c r="B40" s="212"/>
      <c r="C40" s="213"/>
      <c r="D40" s="213"/>
      <c r="E40" s="213"/>
      <c r="F40" s="213"/>
      <c r="G40" s="213"/>
      <c r="H40" s="213"/>
      <c r="I40" s="300"/>
      <c r="J40" s="224"/>
      <c r="K40" s="301"/>
      <c r="L40" s="300"/>
      <c r="M40" s="224"/>
      <c r="N40" s="301"/>
      <c r="O40" s="300"/>
      <c r="P40" s="224"/>
      <c r="Q40" s="301"/>
      <c r="R40" s="300"/>
      <c r="S40" s="224"/>
      <c r="T40" s="301"/>
      <c r="U40" s="300"/>
      <c r="V40" s="224"/>
      <c r="W40" s="301"/>
    </row>
    <row r="41" spans="2:36" ht="15.75" thickBot="1" x14ac:dyDescent="0.3">
      <c r="B41" s="212"/>
      <c r="C41" s="213"/>
      <c r="D41" s="213"/>
      <c r="E41" s="213"/>
      <c r="F41" s="213"/>
      <c r="G41" s="213"/>
      <c r="H41" s="213"/>
      <c r="I41" s="198"/>
      <c r="J41" s="199"/>
      <c r="K41" s="200"/>
      <c r="L41" s="128"/>
      <c r="M41" s="129"/>
      <c r="N41" s="130"/>
      <c r="O41" s="128"/>
      <c r="P41" s="129"/>
      <c r="Q41" s="130"/>
      <c r="R41" s="128"/>
      <c r="S41" s="129"/>
      <c r="T41" s="130"/>
      <c r="U41" s="128"/>
      <c r="V41" s="129"/>
      <c r="W41" s="130"/>
    </row>
    <row r="42" spans="2:36" ht="16.5" thickBot="1" x14ac:dyDescent="0.3">
      <c r="B42" s="30" t="s">
        <v>59</v>
      </c>
      <c r="C42" s="7"/>
      <c r="D42" s="204" t="s">
        <v>146</v>
      </c>
      <c r="E42" s="204"/>
      <c r="F42" s="204"/>
      <c r="G42" s="204"/>
      <c r="H42" s="204"/>
      <c r="I42" s="204"/>
      <c r="J42" s="204"/>
      <c r="K42" s="204"/>
      <c r="L42" s="190"/>
      <c r="M42" s="190"/>
      <c r="N42" s="190"/>
    </row>
    <row r="43" spans="2:36" ht="4.5" customHeight="1" x14ac:dyDescent="0.25">
      <c r="B43" s="90"/>
      <c r="C43" s="96"/>
      <c r="D43" s="96"/>
      <c r="E43" s="96"/>
      <c r="F43" s="97"/>
      <c r="G43" s="97"/>
      <c r="H43" s="98"/>
      <c r="I43" s="97"/>
      <c r="J43" s="98"/>
      <c r="K43" s="99"/>
    </row>
    <row r="44" spans="2:36" s="21" customFormat="1" ht="15" customHeight="1" x14ac:dyDescent="0.2">
      <c r="B44" s="91" t="s">
        <v>53</v>
      </c>
      <c r="C44" s="32"/>
      <c r="D44" s="207" t="s">
        <v>60</v>
      </c>
      <c r="E44" s="206"/>
      <c r="F44" s="208"/>
      <c r="G44" s="31"/>
      <c r="H44" s="209" t="s">
        <v>49</v>
      </c>
      <c r="I44" s="210"/>
      <c r="J44" s="194">
        <f>C44*G44</f>
        <v>0</v>
      </c>
      <c r="K44" s="195"/>
    </row>
    <row r="45" spans="2:36" ht="15" customHeight="1" x14ac:dyDescent="0.25">
      <c r="B45" s="91" t="s">
        <v>47</v>
      </c>
      <c r="C45" s="32"/>
      <c r="D45" s="93" t="s">
        <v>48</v>
      </c>
      <c r="E45" s="32"/>
      <c r="F45" s="93" t="s">
        <v>56</v>
      </c>
      <c r="G45" s="32"/>
      <c r="H45" s="211" t="s">
        <v>50</v>
      </c>
      <c r="I45" s="211"/>
      <c r="J45" s="194">
        <f>(C45*E45*G45)*0.445</f>
        <v>0</v>
      </c>
      <c r="K45" s="195"/>
    </row>
    <row r="46" spans="2:36" ht="15" customHeight="1" x14ac:dyDescent="0.25">
      <c r="B46" s="91" t="s">
        <v>55</v>
      </c>
      <c r="C46" s="32"/>
      <c r="D46" s="93" t="s">
        <v>54</v>
      </c>
      <c r="E46" s="32"/>
      <c r="F46" s="93" t="s">
        <v>58</v>
      </c>
      <c r="G46" s="32"/>
      <c r="H46" s="211" t="s">
        <v>51</v>
      </c>
      <c r="I46" s="211"/>
      <c r="J46" s="194">
        <f>C46*E46*G46</f>
        <v>0</v>
      </c>
      <c r="K46" s="195"/>
    </row>
    <row r="47" spans="2:36" ht="15" customHeight="1" thickBot="1" x14ac:dyDescent="0.3">
      <c r="B47" s="205" t="s">
        <v>62</v>
      </c>
      <c r="C47" s="206"/>
      <c r="D47" s="206"/>
      <c r="E47" s="32"/>
      <c r="F47" s="93" t="s">
        <v>57</v>
      </c>
      <c r="G47" s="32"/>
      <c r="H47" s="211" t="s">
        <v>52</v>
      </c>
      <c r="I47" s="211"/>
      <c r="J47" s="196">
        <f>(((E47-2)*56)+80)*G47</f>
        <v>0</v>
      </c>
      <c r="K47" s="197"/>
    </row>
    <row r="48" spans="2:36" ht="15" customHeight="1" thickBot="1" x14ac:dyDescent="0.3">
      <c r="B48" s="92"/>
      <c r="C48" s="93"/>
      <c r="D48" s="93"/>
      <c r="E48" s="93"/>
      <c r="F48" s="93"/>
      <c r="G48" s="93"/>
      <c r="H48" s="191" t="s">
        <v>61</v>
      </c>
      <c r="I48" s="191"/>
      <c r="J48" s="192">
        <f>SUM(J44:K47)</f>
        <v>0</v>
      </c>
      <c r="K48" s="193"/>
    </row>
    <row r="49" spans="2:23" ht="6" customHeight="1" thickBot="1" x14ac:dyDescent="0.3">
      <c r="B49" s="94"/>
      <c r="C49" s="95"/>
      <c r="D49" s="95"/>
      <c r="E49" s="95"/>
      <c r="F49" s="100"/>
      <c r="G49" s="100"/>
      <c r="H49" s="101"/>
      <c r="I49" s="100"/>
      <c r="J49" s="101"/>
      <c r="K49" s="102"/>
    </row>
    <row r="50" spans="2:23" ht="15.75" x14ac:dyDescent="0.25">
      <c r="B50" s="30" t="s">
        <v>63</v>
      </c>
      <c r="C50" s="21"/>
      <c r="D50" s="21"/>
      <c r="E50" s="21"/>
      <c r="F50" s="27"/>
      <c r="G50" s="27"/>
      <c r="H50" s="21"/>
      <c r="I50" s="27"/>
      <c r="J50" s="21"/>
      <c r="K50" s="21"/>
    </row>
    <row r="51" spans="2:23" x14ac:dyDescent="0.25">
      <c r="B51" s="33" t="s">
        <v>29</v>
      </c>
      <c r="C51" s="242" t="s">
        <v>64</v>
      </c>
      <c r="D51" s="242"/>
      <c r="E51" s="242"/>
      <c r="F51" s="242"/>
      <c r="G51" s="242"/>
      <c r="H51" s="242"/>
      <c r="I51" s="215" t="s">
        <v>5</v>
      </c>
      <c r="J51" s="216"/>
      <c r="K51" s="217"/>
      <c r="L51" s="215" t="s">
        <v>9</v>
      </c>
      <c r="M51" s="216"/>
      <c r="N51" s="217"/>
      <c r="O51" s="215" t="s">
        <v>10</v>
      </c>
      <c r="P51" s="216"/>
      <c r="Q51" s="217"/>
      <c r="R51" s="215" t="s">
        <v>11</v>
      </c>
      <c r="S51" s="216"/>
      <c r="T51" s="217"/>
      <c r="U51" s="215" t="s">
        <v>12</v>
      </c>
      <c r="V51" s="216"/>
      <c r="W51" s="217"/>
    </row>
    <row r="52" spans="2:23" x14ac:dyDescent="0.25">
      <c r="B52" s="34" t="s">
        <v>65</v>
      </c>
      <c r="C52" s="212"/>
      <c r="D52" s="213"/>
      <c r="E52" s="213"/>
      <c r="F52" s="213"/>
      <c r="G52" s="213"/>
      <c r="H52" s="214"/>
      <c r="I52" s="223"/>
      <c r="J52" s="224"/>
      <c r="K52" s="225"/>
      <c r="L52" s="223"/>
      <c r="M52" s="224"/>
      <c r="N52" s="225"/>
      <c r="O52" s="223"/>
      <c r="P52" s="224"/>
      <c r="Q52" s="225"/>
      <c r="R52" s="223"/>
      <c r="S52" s="224"/>
      <c r="T52" s="225"/>
      <c r="U52" s="223"/>
      <c r="V52" s="224"/>
      <c r="W52" s="225"/>
    </row>
    <row r="53" spans="2:23" x14ac:dyDescent="0.25">
      <c r="B53" s="34" t="s">
        <v>65</v>
      </c>
      <c r="C53" s="212"/>
      <c r="D53" s="213"/>
      <c r="E53" s="213"/>
      <c r="F53" s="213"/>
      <c r="G53" s="213"/>
      <c r="H53" s="214"/>
      <c r="I53" s="223"/>
      <c r="J53" s="224"/>
      <c r="K53" s="225"/>
      <c r="L53" s="223"/>
      <c r="M53" s="224"/>
      <c r="N53" s="225"/>
      <c r="O53" s="223"/>
      <c r="P53" s="224"/>
      <c r="Q53" s="225"/>
      <c r="R53" s="223"/>
      <c r="S53" s="224"/>
      <c r="T53" s="225"/>
      <c r="U53" s="223"/>
      <c r="V53" s="224"/>
      <c r="W53" s="225"/>
    </row>
    <row r="54" spans="2:23" x14ac:dyDescent="0.25">
      <c r="B54" s="34" t="s">
        <v>66</v>
      </c>
      <c r="C54" s="212"/>
      <c r="D54" s="213"/>
      <c r="E54" s="213"/>
      <c r="F54" s="213"/>
      <c r="G54" s="213"/>
      <c r="H54" s="214"/>
      <c r="I54" s="223"/>
      <c r="J54" s="224"/>
      <c r="K54" s="225"/>
      <c r="L54" s="223"/>
      <c r="M54" s="224"/>
      <c r="N54" s="225"/>
      <c r="O54" s="223"/>
      <c r="P54" s="224"/>
      <c r="Q54" s="225"/>
      <c r="R54" s="223"/>
      <c r="S54" s="224"/>
      <c r="T54" s="225"/>
      <c r="U54" s="223"/>
      <c r="V54" s="224"/>
      <c r="W54" s="225"/>
    </row>
    <row r="55" spans="2:23" x14ac:dyDescent="0.25">
      <c r="B55" s="34" t="s">
        <v>66</v>
      </c>
      <c r="C55" s="212"/>
      <c r="D55" s="213"/>
      <c r="E55" s="213"/>
      <c r="F55" s="213"/>
      <c r="G55" s="213"/>
      <c r="H55" s="214"/>
      <c r="I55" s="223"/>
      <c r="J55" s="224"/>
      <c r="K55" s="225"/>
      <c r="L55" s="223"/>
      <c r="M55" s="224"/>
      <c r="N55" s="225"/>
      <c r="O55" s="223"/>
      <c r="P55" s="224"/>
      <c r="Q55" s="225"/>
      <c r="R55" s="223"/>
      <c r="S55" s="224"/>
      <c r="T55" s="225"/>
      <c r="U55" s="223"/>
      <c r="V55" s="224"/>
      <c r="W55" s="225"/>
    </row>
    <row r="56" spans="2:23" ht="7.5" customHeight="1" thickBot="1" x14ac:dyDescent="0.3">
      <c r="B56" s="45"/>
      <c r="C56" s="41"/>
      <c r="D56" s="41"/>
      <c r="E56" s="41"/>
      <c r="F56" s="41"/>
      <c r="G56" s="41"/>
      <c r="H56" s="41"/>
      <c r="I56" s="49"/>
      <c r="J56" s="50"/>
      <c r="K56" s="50"/>
      <c r="L56" s="49"/>
      <c r="M56" s="50"/>
      <c r="N56" s="50"/>
      <c r="O56" s="49"/>
      <c r="P56" s="50"/>
      <c r="Q56" s="50"/>
      <c r="R56" s="49"/>
      <c r="S56" s="50"/>
      <c r="T56" s="50"/>
      <c r="U56" s="49"/>
      <c r="V56" s="50"/>
      <c r="W56" s="50"/>
    </row>
    <row r="57" spans="2:23" ht="15.75" x14ac:dyDescent="0.25">
      <c r="B57" s="30" t="s">
        <v>80</v>
      </c>
      <c r="I57" s="54" t="s">
        <v>89</v>
      </c>
      <c r="J57" s="6"/>
      <c r="K57" s="52"/>
      <c r="L57" s="54" t="s">
        <v>89</v>
      </c>
      <c r="M57" s="6"/>
      <c r="N57" s="52"/>
      <c r="O57" s="54" t="s">
        <v>89</v>
      </c>
      <c r="P57" s="6"/>
      <c r="Q57" s="52"/>
      <c r="R57" s="54" t="s">
        <v>89</v>
      </c>
      <c r="S57" s="6"/>
      <c r="T57" s="52"/>
      <c r="U57" s="54" t="s">
        <v>89</v>
      </c>
      <c r="V57" s="6"/>
      <c r="W57" s="52"/>
    </row>
    <row r="58" spans="2:23" x14ac:dyDescent="0.25">
      <c r="B58" s="33" t="s">
        <v>29</v>
      </c>
      <c r="C58" s="242" t="s">
        <v>64</v>
      </c>
      <c r="D58" s="242"/>
      <c r="E58" s="242"/>
      <c r="F58" s="242"/>
      <c r="G58" s="242"/>
      <c r="H58" s="242"/>
      <c r="I58" s="280" t="s">
        <v>5</v>
      </c>
      <c r="J58" s="280"/>
      <c r="K58" s="280"/>
      <c r="L58" s="280" t="s">
        <v>9</v>
      </c>
      <c r="M58" s="280"/>
      <c r="N58" s="280"/>
      <c r="O58" s="280" t="s">
        <v>10</v>
      </c>
      <c r="P58" s="280"/>
      <c r="Q58" s="280"/>
      <c r="R58" s="280" t="s">
        <v>11</v>
      </c>
      <c r="S58" s="280"/>
      <c r="T58" s="280"/>
      <c r="U58" s="280" t="s">
        <v>12</v>
      </c>
      <c r="V58" s="280"/>
      <c r="W58" s="280"/>
    </row>
    <row r="59" spans="2:23" x14ac:dyDescent="0.25">
      <c r="B59" s="34" t="s">
        <v>81</v>
      </c>
      <c r="C59" s="212" t="s">
        <v>141</v>
      </c>
      <c r="D59" s="213"/>
      <c r="E59" s="213"/>
      <c r="F59" s="213"/>
      <c r="G59" s="213"/>
      <c r="H59" s="214"/>
      <c r="I59" s="223"/>
      <c r="J59" s="224"/>
      <c r="K59" s="225"/>
      <c r="L59" s="223"/>
      <c r="M59" s="224"/>
      <c r="N59" s="225"/>
      <c r="O59" s="223"/>
      <c r="P59" s="224"/>
      <c r="Q59" s="225"/>
      <c r="R59" s="223"/>
      <c r="S59" s="224"/>
      <c r="T59" s="225"/>
      <c r="U59" s="223"/>
      <c r="V59" s="224"/>
      <c r="W59" s="225"/>
    </row>
    <row r="60" spans="2:23" x14ac:dyDescent="0.25">
      <c r="B60" s="34" t="s">
        <v>63</v>
      </c>
      <c r="C60" s="212"/>
      <c r="D60" s="213"/>
      <c r="E60" s="213"/>
      <c r="F60" s="213"/>
      <c r="G60" s="213"/>
      <c r="H60" s="214"/>
      <c r="I60" s="223"/>
      <c r="J60" s="224"/>
      <c r="K60" s="225"/>
      <c r="L60" s="223"/>
      <c r="M60" s="224"/>
      <c r="N60" s="225"/>
      <c r="O60" s="223"/>
      <c r="P60" s="224"/>
      <c r="Q60" s="225"/>
      <c r="R60" s="223"/>
      <c r="S60" s="224"/>
      <c r="T60" s="225"/>
      <c r="U60" s="223"/>
      <c r="V60" s="224"/>
      <c r="W60" s="225"/>
    </row>
    <row r="61" spans="2:23" x14ac:dyDescent="0.25">
      <c r="B61" s="34" t="s">
        <v>82</v>
      </c>
      <c r="C61" s="212"/>
      <c r="D61" s="213"/>
      <c r="E61" s="213"/>
      <c r="F61" s="213"/>
      <c r="G61" s="213"/>
      <c r="H61" s="214"/>
      <c r="I61" s="223"/>
      <c r="J61" s="224"/>
      <c r="K61" s="225"/>
      <c r="L61" s="223"/>
      <c r="M61" s="224"/>
      <c r="N61" s="225"/>
      <c r="O61" s="223"/>
      <c r="P61" s="224"/>
      <c r="Q61" s="225"/>
      <c r="R61" s="223"/>
      <c r="S61" s="224"/>
      <c r="T61" s="225"/>
      <c r="U61" s="223"/>
      <c r="V61" s="224"/>
      <c r="W61" s="225"/>
    </row>
    <row r="62" spans="2:23" x14ac:dyDescent="0.25">
      <c r="B62" s="34" t="s">
        <v>28</v>
      </c>
      <c r="C62" s="302"/>
      <c r="D62" s="302"/>
      <c r="E62" s="302"/>
      <c r="F62" s="302"/>
      <c r="G62" s="302"/>
      <c r="H62" s="302"/>
      <c r="I62" s="303"/>
      <c r="J62" s="303"/>
      <c r="K62" s="303"/>
      <c r="L62" s="223"/>
      <c r="M62" s="224"/>
      <c r="N62" s="225"/>
      <c r="O62" s="223"/>
      <c r="P62" s="224"/>
      <c r="Q62" s="225"/>
      <c r="R62" s="223"/>
      <c r="S62" s="224"/>
      <c r="T62" s="225"/>
      <c r="U62" s="223"/>
      <c r="V62" s="224"/>
      <c r="W62" s="225"/>
    </row>
    <row r="63" spans="2:23" ht="8.25" customHeight="1" thickBot="1" x14ac:dyDescent="0.3">
      <c r="D63" s="218"/>
      <c r="E63" s="218"/>
      <c r="F63" s="218"/>
      <c r="G63" s="218"/>
      <c r="H63" s="218"/>
    </row>
    <row r="64" spans="2:23" ht="18.75" customHeight="1" thickBot="1" x14ac:dyDescent="0.3">
      <c r="B64" s="59" t="s">
        <v>97</v>
      </c>
      <c r="C64" s="60" t="s">
        <v>96</v>
      </c>
      <c r="D64" s="61"/>
      <c r="E64" s="62" t="s">
        <v>30</v>
      </c>
      <c r="F64" s="63"/>
      <c r="G64" s="64" t="s">
        <v>95</v>
      </c>
      <c r="H64" s="65">
        <f>D64*F64</f>
        <v>0</v>
      </c>
      <c r="I64" s="219"/>
      <c r="J64" s="219"/>
      <c r="K64" s="219"/>
    </row>
    <row r="65" spans="2:23" ht="18.75" customHeight="1" x14ac:dyDescent="0.25">
      <c r="B65" s="30" t="s">
        <v>90</v>
      </c>
      <c r="D65" s="57"/>
      <c r="E65" s="55"/>
      <c r="F65" s="56"/>
      <c r="G65" s="55"/>
      <c r="H65" s="58"/>
      <c r="I65" s="308"/>
      <c r="J65" s="308"/>
      <c r="K65" s="308"/>
    </row>
    <row r="66" spans="2:23" x14ac:dyDescent="0.25">
      <c r="B66" s="143" t="s">
        <v>29</v>
      </c>
      <c r="C66" s="222" t="s">
        <v>64</v>
      </c>
      <c r="D66" s="222"/>
      <c r="E66" s="222"/>
      <c r="F66" s="222"/>
      <c r="G66" s="222"/>
      <c r="H66" s="222"/>
      <c r="I66" s="309" t="s">
        <v>5</v>
      </c>
      <c r="J66" s="309"/>
      <c r="K66" s="309"/>
      <c r="L66" s="304" t="s">
        <v>9</v>
      </c>
      <c r="M66" s="305"/>
      <c r="N66" s="306"/>
      <c r="O66" s="304" t="s">
        <v>10</v>
      </c>
      <c r="P66" s="305"/>
      <c r="Q66" s="306"/>
      <c r="R66" s="304" t="s">
        <v>11</v>
      </c>
      <c r="S66" s="305"/>
      <c r="T66" s="306"/>
      <c r="U66" s="304" t="s">
        <v>12</v>
      </c>
      <c r="V66" s="305"/>
      <c r="W66" s="306"/>
    </row>
    <row r="67" spans="2:23" ht="30.75" customHeight="1" x14ac:dyDescent="0.25">
      <c r="B67" s="144" t="s">
        <v>91</v>
      </c>
      <c r="C67" s="307"/>
      <c r="D67" s="307"/>
      <c r="E67" s="307"/>
      <c r="F67" s="307"/>
      <c r="G67" s="307"/>
      <c r="H67" s="307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</row>
    <row r="68" spans="2:23" ht="30.75" customHeight="1" x14ac:dyDescent="0.25">
      <c r="B68" s="144" t="s">
        <v>91</v>
      </c>
      <c r="C68" s="307"/>
      <c r="D68" s="307"/>
      <c r="E68" s="307"/>
      <c r="F68" s="307"/>
      <c r="G68" s="307"/>
      <c r="H68" s="307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</row>
    <row r="69" spans="2:23" ht="30.75" customHeight="1" x14ac:dyDescent="0.25">
      <c r="B69" s="144" t="s">
        <v>91</v>
      </c>
      <c r="C69" s="307"/>
      <c r="D69" s="307"/>
      <c r="E69" s="307"/>
      <c r="F69" s="307"/>
      <c r="G69" s="307"/>
      <c r="H69" s="307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</row>
    <row r="70" spans="2:23" ht="30.75" customHeight="1" x14ac:dyDescent="0.25">
      <c r="B70" s="144" t="s">
        <v>91</v>
      </c>
      <c r="C70" s="307"/>
      <c r="D70" s="307"/>
      <c r="E70" s="307"/>
      <c r="F70" s="307"/>
      <c r="G70" s="307"/>
      <c r="H70" s="307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</row>
    <row r="71" spans="2:23" ht="30.75" customHeight="1" x14ac:dyDescent="0.25">
      <c r="B71" s="144" t="s">
        <v>92</v>
      </c>
      <c r="C71" s="220"/>
      <c r="D71" s="220"/>
      <c r="E71" s="220"/>
      <c r="F71" s="220"/>
      <c r="G71" s="220"/>
      <c r="H71" s="220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</row>
    <row r="72" spans="2:23" ht="30.75" customHeight="1" x14ac:dyDescent="0.25">
      <c r="B72" s="144" t="s">
        <v>93</v>
      </c>
      <c r="C72" s="220"/>
      <c r="D72" s="220"/>
      <c r="E72" s="220"/>
      <c r="F72" s="220"/>
      <c r="G72" s="220"/>
      <c r="H72" s="220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</row>
    <row r="73" spans="2:23" ht="30.75" customHeight="1" x14ac:dyDescent="0.25">
      <c r="B73" s="144" t="s">
        <v>93</v>
      </c>
      <c r="C73" s="220"/>
      <c r="D73" s="220"/>
      <c r="E73" s="220"/>
      <c r="F73" s="220"/>
      <c r="G73" s="220"/>
      <c r="H73" s="220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</row>
    <row r="74" spans="2:23" ht="30.75" customHeight="1" x14ac:dyDescent="0.25">
      <c r="B74" s="144" t="s">
        <v>93</v>
      </c>
      <c r="C74" s="201"/>
      <c r="D74" s="202"/>
      <c r="E74" s="202"/>
      <c r="F74" s="202"/>
      <c r="G74" s="202"/>
      <c r="H74" s="203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</row>
    <row r="75" spans="2:23" ht="30.75" customHeight="1" x14ac:dyDescent="0.25">
      <c r="B75" s="144" t="s">
        <v>94</v>
      </c>
      <c r="C75" s="220"/>
      <c r="D75" s="220"/>
      <c r="E75" s="220"/>
      <c r="F75" s="220"/>
      <c r="G75" s="220"/>
      <c r="H75" s="220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</row>
    <row r="76" spans="2:23" ht="30.75" customHeight="1" x14ac:dyDescent="0.25">
      <c r="B76" s="144" t="s">
        <v>127</v>
      </c>
      <c r="C76" s="201"/>
      <c r="D76" s="202"/>
      <c r="E76" s="202"/>
      <c r="F76" s="202"/>
      <c r="G76" s="202"/>
      <c r="H76" s="203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</row>
    <row r="77" spans="2:23" ht="30.75" customHeight="1" x14ac:dyDescent="0.25">
      <c r="B77" s="144" t="s">
        <v>127</v>
      </c>
      <c r="C77" s="201"/>
      <c r="D77" s="202"/>
      <c r="E77" s="202"/>
      <c r="F77" s="202"/>
      <c r="G77" s="202"/>
      <c r="H77" s="203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</row>
    <row r="78" spans="2:23" ht="30.75" customHeight="1" x14ac:dyDescent="0.25">
      <c r="B78" s="144" t="s">
        <v>28</v>
      </c>
      <c r="C78" s="220"/>
      <c r="D78" s="220"/>
      <c r="E78" s="220"/>
      <c r="F78" s="220"/>
      <c r="G78" s="220"/>
      <c r="H78" s="220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</row>
    <row r="79" spans="2:23" ht="30.75" customHeight="1" x14ac:dyDescent="0.25">
      <c r="B79" s="144" t="s">
        <v>28</v>
      </c>
      <c r="C79" s="220"/>
      <c r="D79" s="220"/>
      <c r="E79" s="220"/>
      <c r="F79" s="220"/>
      <c r="G79" s="220"/>
      <c r="H79" s="220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</row>
    <row r="80" spans="2:23" ht="30.75" customHeight="1" x14ac:dyDescent="0.25">
      <c r="B80" s="144" t="s">
        <v>28</v>
      </c>
      <c r="C80" s="220"/>
      <c r="D80" s="220"/>
      <c r="E80" s="220"/>
      <c r="F80" s="220"/>
      <c r="G80" s="220"/>
      <c r="H80" s="220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</row>
    <row r="81" spans="2:23" ht="30.75" customHeight="1" x14ac:dyDescent="0.25">
      <c r="B81" s="144" t="s">
        <v>28</v>
      </c>
      <c r="C81" s="220"/>
      <c r="D81" s="220"/>
      <c r="E81" s="220"/>
      <c r="F81" s="220"/>
      <c r="G81" s="220"/>
      <c r="H81" s="220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</row>
    <row r="82" spans="2:23" x14ac:dyDescent="0.25">
      <c r="I82" s="189"/>
    </row>
  </sheetData>
  <mergeCells count="251">
    <mergeCell ref="D3:E3"/>
    <mergeCell ref="C54:H54"/>
    <mergeCell ref="I54:K54"/>
    <mergeCell ref="L54:N54"/>
    <mergeCell ref="L60:N60"/>
    <mergeCell ref="I60:K60"/>
    <mergeCell ref="C74:H74"/>
    <mergeCell ref="C76:H76"/>
    <mergeCell ref="U81:W81"/>
    <mergeCell ref="C81:H81"/>
    <mergeCell ref="I81:K81"/>
    <mergeCell ref="L81:N81"/>
    <mergeCell ref="O81:Q81"/>
    <mergeCell ref="R81:T81"/>
    <mergeCell ref="U79:W79"/>
    <mergeCell ref="C80:H80"/>
    <mergeCell ref="I80:K80"/>
    <mergeCell ref="L80:N80"/>
    <mergeCell ref="O80:Q80"/>
    <mergeCell ref="R80:T80"/>
    <mergeCell ref="U80:W80"/>
    <mergeCell ref="C79:H79"/>
    <mergeCell ref="I79:K79"/>
    <mergeCell ref="L79:N79"/>
    <mergeCell ref="O79:Q79"/>
    <mergeCell ref="R79:T79"/>
    <mergeCell ref="I73:K73"/>
    <mergeCell ref="I70:K70"/>
    <mergeCell ref="I69:K69"/>
    <mergeCell ref="I68:K68"/>
    <mergeCell ref="I65:K65"/>
    <mergeCell ref="L68:N68"/>
    <mergeCell ref="L70:N70"/>
    <mergeCell ref="L73:N73"/>
    <mergeCell ref="L76:N76"/>
    <mergeCell ref="O76:Q76"/>
    <mergeCell ref="R73:T73"/>
    <mergeCell ref="R68:T68"/>
    <mergeCell ref="I77:K77"/>
    <mergeCell ref="L77:N77"/>
    <mergeCell ref="O77:Q77"/>
    <mergeCell ref="R77:T77"/>
    <mergeCell ref="R72:T72"/>
    <mergeCell ref="I66:K66"/>
    <mergeCell ref="L66:N66"/>
    <mergeCell ref="I71:K71"/>
    <mergeCell ref="L71:N71"/>
    <mergeCell ref="O71:Q71"/>
    <mergeCell ref="U78:W78"/>
    <mergeCell ref="C67:H67"/>
    <mergeCell ref="C68:H68"/>
    <mergeCell ref="C70:H70"/>
    <mergeCell ref="C69:H69"/>
    <mergeCell ref="C73:H73"/>
    <mergeCell ref="L74:N74"/>
    <mergeCell ref="I74:K74"/>
    <mergeCell ref="O74:Q74"/>
    <mergeCell ref="R74:T74"/>
    <mergeCell ref="U74:W74"/>
    <mergeCell ref="U73:W73"/>
    <mergeCell ref="O73:Q73"/>
    <mergeCell ref="C78:H78"/>
    <mergeCell ref="I78:K78"/>
    <mergeCell ref="L78:N78"/>
    <mergeCell ref="O78:Q78"/>
    <mergeCell ref="R78:T78"/>
    <mergeCell ref="U75:W75"/>
    <mergeCell ref="L67:N67"/>
    <mergeCell ref="O67:Q67"/>
    <mergeCell ref="R67:T67"/>
    <mergeCell ref="U67:W67"/>
    <mergeCell ref="U72:W72"/>
    <mergeCell ref="L59:N59"/>
    <mergeCell ref="O59:Q59"/>
    <mergeCell ref="R59:T59"/>
    <mergeCell ref="U59:W59"/>
    <mergeCell ref="U77:W77"/>
    <mergeCell ref="R76:T76"/>
    <mergeCell ref="U76:W76"/>
    <mergeCell ref="I76:K76"/>
    <mergeCell ref="C75:H75"/>
    <mergeCell ref="I75:K75"/>
    <mergeCell ref="L75:N75"/>
    <mergeCell ref="O75:Q75"/>
    <mergeCell ref="R75:T75"/>
    <mergeCell ref="U68:W68"/>
    <mergeCell ref="U69:W69"/>
    <mergeCell ref="U70:W70"/>
    <mergeCell ref="R69:T69"/>
    <mergeCell ref="R70:T70"/>
    <mergeCell ref="L72:N72"/>
    <mergeCell ref="O72:Q72"/>
    <mergeCell ref="O66:Q66"/>
    <mergeCell ref="R66:T66"/>
    <mergeCell ref="U66:W66"/>
    <mergeCell ref="I67:K67"/>
    <mergeCell ref="R71:T71"/>
    <mergeCell ref="U71:W71"/>
    <mergeCell ref="O69:Q69"/>
    <mergeCell ref="O68:Q68"/>
    <mergeCell ref="O70:Q70"/>
    <mergeCell ref="L69:N69"/>
    <mergeCell ref="U61:W61"/>
    <mergeCell ref="C53:H53"/>
    <mergeCell ref="C60:H60"/>
    <mergeCell ref="C62:H62"/>
    <mergeCell ref="I62:K62"/>
    <mergeCell ref="L62:N62"/>
    <mergeCell ref="O62:Q62"/>
    <mergeCell ref="R62:T62"/>
    <mergeCell ref="U62:W62"/>
    <mergeCell ref="O54:Q54"/>
    <mergeCell ref="R54:T54"/>
    <mergeCell ref="U54:W54"/>
    <mergeCell ref="U60:W60"/>
    <mergeCell ref="R60:T60"/>
    <mergeCell ref="O60:Q60"/>
    <mergeCell ref="C61:H61"/>
    <mergeCell ref="I61:K61"/>
    <mergeCell ref="L61:N61"/>
    <mergeCell ref="O61:Q61"/>
    <mergeCell ref="R61:T61"/>
    <mergeCell ref="U58:W58"/>
    <mergeCell ref="C59:H59"/>
    <mergeCell ref="I53:K53"/>
    <mergeCell ref="L53:N53"/>
    <mergeCell ref="B40:H40"/>
    <mergeCell ref="U55:W55"/>
    <mergeCell ref="I39:K39"/>
    <mergeCell ref="L39:N39"/>
    <mergeCell ref="O39:Q39"/>
    <mergeCell ref="R39:T39"/>
    <mergeCell ref="U39:W39"/>
    <mergeCell ref="I40:K40"/>
    <mergeCell ref="L40:N40"/>
    <mergeCell ref="O40:Q40"/>
    <mergeCell ref="R40:T40"/>
    <mergeCell ref="U40:W40"/>
    <mergeCell ref="U51:W51"/>
    <mergeCell ref="I52:K52"/>
    <mergeCell ref="L52:N52"/>
    <mergeCell ref="O52:Q52"/>
    <mergeCell ref="R52:T52"/>
    <mergeCell ref="U52:W52"/>
    <mergeCell ref="O53:Q53"/>
    <mergeCell ref="R53:T53"/>
    <mergeCell ref="U53:W53"/>
    <mergeCell ref="L51:N51"/>
    <mergeCell ref="O51:Q51"/>
    <mergeCell ref="R51:T51"/>
    <mergeCell ref="I55:K55"/>
    <mergeCell ref="L55:N55"/>
    <mergeCell ref="O55:Q55"/>
    <mergeCell ref="R55:T55"/>
    <mergeCell ref="C58:H58"/>
    <mergeCell ref="I58:K58"/>
    <mergeCell ref="L58:N58"/>
    <mergeCell ref="O58:Q58"/>
    <mergeCell ref="R58:T58"/>
    <mergeCell ref="B4:H4"/>
    <mergeCell ref="G5:H5"/>
    <mergeCell ref="C51:H51"/>
    <mergeCell ref="C52:H52"/>
    <mergeCell ref="B39:H39"/>
    <mergeCell ref="R4:T4"/>
    <mergeCell ref="B5:E5"/>
    <mergeCell ref="B6:E6"/>
    <mergeCell ref="B7:E7"/>
    <mergeCell ref="B8:E8"/>
    <mergeCell ref="J44:K44"/>
    <mergeCell ref="B36:F36"/>
    <mergeCell ref="B37:F37"/>
    <mergeCell ref="B31:F31"/>
    <mergeCell ref="B30:H30"/>
    <mergeCell ref="B32:F32"/>
    <mergeCell ref="B33:F33"/>
    <mergeCell ref="B34:F34"/>
    <mergeCell ref="B35:F35"/>
    <mergeCell ref="U4:W4"/>
    <mergeCell ref="O4:Q4"/>
    <mergeCell ref="I4:K4"/>
    <mergeCell ref="L4:N4"/>
    <mergeCell ref="L30:N30"/>
    <mergeCell ref="O30:Q30"/>
    <mergeCell ref="R30:T30"/>
    <mergeCell ref="U30:W30"/>
    <mergeCell ref="J20:K20"/>
    <mergeCell ref="J21:K21"/>
    <mergeCell ref="J22:K22"/>
    <mergeCell ref="I30:K30"/>
    <mergeCell ref="J24:K24"/>
    <mergeCell ref="J25:K25"/>
    <mergeCell ref="J26:K26"/>
    <mergeCell ref="B9:E9"/>
    <mergeCell ref="B10:E10"/>
    <mergeCell ref="B11:E11"/>
    <mergeCell ref="B21:E21"/>
    <mergeCell ref="B22:E22"/>
    <mergeCell ref="B23:E23"/>
    <mergeCell ref="B24:E24"/>
    <mergeCell ref="B25:E25"/>
    <mergeCell ref="B12:E12"/>
    <mergeCell ref="B13:E13"/>
    <mergeCell ref="B14:E14"/>
    <mergeCell ref="B15:E15"/>
    <mergeCell ref="B16:E16"/>
    <mergeCell ref="D20:E20"/>
    <mergeCell ref="G34:H34"/>
    <mergeCell ref="G35:H35"/>
    <mergeCell ref="G36:H36"/>
    <mergeCell ref="G37:H37"/>
    <mergeCell ref="G6:H6"/>
    <mergeCell ref="G7:H7"/>
    <mergeCell ref="G8:H8"/>
    <mergeCell ref="G9:H9"/>
    <mergeCell ref="G10:H10"/>
    <mergeCell ref="G11:H11"/>
    <mergeCell ref="G20:H20"/>
    <mergeCell ref="G31:H31"/>
    <mergeCell ref="G32:H32"/>
    <mergeCell ref="G33:H33"/>
    <mergeCell ref="G12:H12"/>
    <mergeCell ref="G13:H13"/>
    <mergeCell ref="G14:H14"/>
    <mergeCell ref="G15:H15"/>
    <mergeCell ref="G16:H16"/>
    <mergeCell ref="G24:H24"/>
    <mergeCell ref="H48:I48"/>
    <mergeCell ref="J48:K48"/>
    <mergeCell ref="J45:K45"/>
    <mergeCell ref="J46:K46"/>
    <mergeCell ref="J47:K47"/>
    <mergeCell ref="I41:K41"/>
    <mergeCell ref="C77:H77"/>
    <mergeCell ref="D42:K42"/>
    <mergeCell ref="B47:D47"/>
    <mergeCell ref="D44:F44"/>
    <mergeCell ref="H44:I44"/>
    <mergeCell ref="H45:I45"/>
    <mergeCell ref="H46:I46"/>
    <mergeCell ref="H47:I47"/>
    <mergeCell ref="C55:H55"/>
    <mergeCell ref="I51:K51"/>
    <mergeCell ref="B41:H41"/>
    <mergeCell ref="D63:H63"/>
    <mergeCell ref="I64:K64"/>
    <mergeCell ref="C71:H71"/>
    <mergeCell ref="C72:H72"/>
    <mergeCell ref="I72:K72"/>
    <mergeCell ref="C66:H66"/>
    <mergeCell ref="I59:K59"/>
  </mergeCells>
  <hyperlinks>
    <hyperlink ref="D42:K42" r:id="rId1" display="FGCU Travel Rates" xr:uid="{00000000-0004-0000-0000-000000000000}"/>
  </hyperlinks>
  <pageMargins left="0.7" right="0.7" top="0.75" bottom="0.75" header="0.3" footer="0.3"/>
  <pageSetup orientation="portrait" r:id="rId2"/>
  <headerFooter>
    <oddHeader>&amp;CBudget Planning Tool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75"/>
  <sheetViews>
    <sheetView workbookViewId="0"/>
  </sheetViews>
  <sheetFormatPr defaultRowHeight="15" x14ac:dyDescent="0.25"/>
  <cols>
    <col min="1" max="1" width="0.5703125" customWidth="1"/>
    <col min="2" max="2" width="4.42578125" style="67" customWidth="1"/>
    <col min="3" max="3" width="21.28515625" customWidth="1"/>
    <col min="4" max="8" width="3.28515625" customWidth="1"/>
    <col min="9" max="9" width="6.7109375" customWidth="1"/>
    <col min="10" max="33" width="3.28515625" customWidth="1"/>
    <col min="34" max="34" width="0.5703125" customWidth="1"/>
    <col min="35" max="36" width="10.7109375" style="67" customWidth="1"/>
    <col min="37" max="37" width="3.42578125" customWidth="1"/>
  </cols>
  <sheetData>
    <row r="1" spans="2:38" ht="5.25" customHeight="1" thickBot="1" x14ac:dyDescent="0.3"/>
    <row r="2" spans="2:38" ht="15.75" x14ac:dyDescent="0.25">
      <c r="B2" s="67" t="s">
        <v>33</v>
      </c>
      <c r="C2" s="145" t="s">
        <v>2</v>
      </c>
      <c r="D2" s="334" t="s">
        <v>38</v>
      </c>
      <c r="E2" s="335"/>
      <c r="F2" s="335"/>
      <c r="G2" s="335"/>
      <c r="H2" s="335"/>
      <c r="I2" s="336"/>
      <c r="J2" s="337" t="s">
        <v>39</v>
      </c>
      <c r="K2" s="338"/>
      <c r="L2" s="338"/>
      <c r="M2" s="338"/>
      <c r="N2" s="338"/>
      <c r="O2" s="339"/>
      <c r="P2" s="340" t="s">
        <v>40</v>
      </c>
      <c r="Q2" s="341"/>
      <c r="R2" s="341"/>
      <c r="S2" s="341"/>
      <c r="T2" s="341"/>
      <c r="U2" s="342"/>
      <c r="V2" s="343" t="s">
        <v>41</v>
      </c>
      <c r="W2" s="344"/>
      <c r="X2" s="344"/>
      <c r="Y2" s="344"/>
      <c r="Z2" s="344"/>
      <c r="AA2" s="345"/>
      <c r="AB2" s="325" t="s">
        <v>42</v>
      </c>
      <c r="AC2" s="326"/>
      <c r="AD2" s="326"/>
      <c r="AE2" s="326"/>
      <c r="AF2" s="326"/>
      <c r="AG2" s="327"/>
      <c r="AH2" s="77"/>
      <c r="AI2" s="401" t="s">
        <v>110</v>
      </c>
      <c r="AJ2" s="402"/>
      <c r="AL2" s="146" t="s">
        <v>130</v>
      </c>
    </row>
    <row r="3" spans="2:38" x14ac:dyDescent="0.25">
      <c r="C3" s="39" t="s">
        <v>3</v>
      </c>
      <c r="D3" s="363" t="s">
        <v>70</v>
      </c>
      <c r="E3" s="361"/>
      <c r="F3" s="364"/>
      <c r="G3" s="360" t="s">
        <v>71</v>
      </c>
      <c r="H3" s="361"/>
      <c r="I3" s="362"/>
      <c r="J3" s="363" t="s">
        <v>70</v>
      </c>
      <c r="K3" s="361"/>
      <c r="L3" s="364"/>
      <c r="M3" s="360" t="s">
        <v>71</v>
      </c>
      <c r="N3" s="361"/>
      <c r="O3" s="362"/>
      <c r="P3" s="363" t="s">
        <v>70</v>
      </c>
      <c r="Q3" s="361"/>
      <c r="R3" s="364"/>
      <c r="S3" s="360" t="s">
        <v>71</v>
      </c>
      <c r="T3" s="361"/>
      <c r="U3" s="362"/>
      <c r="V3" s="363" t="s">
        <v>70</v>
      </c>
      <c r="W3" s="361"/>
      <c r="X3" s="364"/>
      <c r="Y3" s="360" t="s">
        <v>71</v>
      </c>
      <c r="Z3" s="361"/>
      <c r="AA3" s="362"/>
      <c r="AB3" s="363" t="s">
        <v>70</v>
      </c>
      <c r="AC3" s="361"/>
      <c r="AD3" s="364"/>
      <c r="AE3" s="360" t="s">
        <v>71</v>
      </c>
      <c r="AF3" s="361"/>
      <c r="AG3" s="361"/>
      <c r="AH3" s="82"/>
      <c r="AI3" s="71" t="s">
        <v>70</v>
      </c>
      <c r="AJ3" s="75" t="s">
        <v>71</v>
      </c>
    </row>
    <row r="4" spans="2:38" x14ac:dyDescent="0.25">
      <c r="C4" s="134" t="str">
        <f>WorkSheet!B6</f>
        <v>PI</v>
      </c>
      <c r="D4" s="354">
        <f>SUM((WorkSheet!AF6*WorkSheet!I6),(WorkSheet!AF6*WorkSheet!J6),(WorkSheet!AF6*WorkSheet!K6))</f>
        <v>0</v>
      </c>
      <c r="E4" s="355"/>
      <c r="F4" s="355"/>
      <c r="G4" s="355">
        <f>SUM(((WorkSheet!AF6*WorkSheet!I6)*0.2925),((WorkSheet!AF6*WorkSheet!J6)*0.292),((WorkSheet!AF6*WorkSheet!K6)*0.292))</f>
        <v>0</v>
      </c>
      <c r="H4" s="355"/>
      <c r="I4" s="356"/>
      <c r="J4" s="354">
        <f>SUM((WorkSheet!AG6*WorkSheet!L6),(WorkSheet!AG6*WorkSheet!M6),(WorkSheet!AG6*WorkSheet!N6))</f>
        <v>0</v>
      </c>
      <c r="K4" s="355"/>
      <c r="L4" s="355"/>
      <c r="M4" s="355">
        <f>SUM(((WorkSheet!AG6*WorkSheet!L6)*0.2925),((WorkSheet!AG6*WorkSheet!M6)*0.292),((WorkSheet!AG6*WorkSheet!N6)*0.2))</f>
        <v>0</v>
      </c>
      <c r="N4" s="355"/>
      <c r="O4" s="356"/>
      <c r="P4" s="354">
        <f>SUM((WorkSheet!AH6*WorkSheet!O6),(WorkSheet!AH6*WorkSheet!P6),(WorkSheet!AH6*WorkSheet!Q6))</f>
        <v>0</v>
      </c>
      <c r="Q4" s="355"/>
      <c r="R4" s="355"/>
      <c r="S4" s="355">
        <f>SUM(((WorkSheet!AH6*WorkSheet!O6)*0.2925),((WorkSheet!AH6*WorkSheet!P6)*0.292),((WorkSheet!AH6*WorkSheet!Q6)*0.2))</f>
        <v>0</v>
      </c>
      <c r="T4" s="355"/>
      <c r="U4" s="356"/>
      <c r="V4" s="354">
        <f>SUM((WorkSheet!AI6*WorkSheet!R6),(WorkSheet!AI6*WorkSheet!S6),(WorkSheet!AI6*WorkSheet!T6))</f>
        <v>0</v>
      </c>
      <c r="W4" s="355"/>
      <c r="X4" s="355"/>
      <c r="Y4" s="355">
        <f>SUM(((WorkSheet!AI6*WorkSheet!R6)*0.2925),((WorkSheet!AI6*WorkSheet!S6)*0.292),((WorkSheet!AI6*WorkSheet!T6)*0.2))</f>
        <v>0</v>
      </c>
      <c r="Z4" s="355"/>
      <c r="AA4" s="356"/>
      <c r="AB4" s="354">
        <f>SUM((WorkSheet!AJ6*WorkSheet!U6),(WorkSheet!AJ6*WorkSheet!V6),(WorkSheet!AJ6*WorkSheet!W6))</f>
        <v>0</v>
      </c>
      <c r="AC4" s="355"/>
      <c r="AD4" s="355"/>
      <c r="AE4" s="355">
        <f>SUM(((WorkSheet!AJ6*WorkSheet!U6)*0.2925),((WorkSheet!AJ6*WorkSheet!V6)*0.292),((WorkSheet!AJ6*WorkSheet!W6)*0.2))</f>
        <v>0</v>
      </c>
      <c r="AF4" s="355"/>
      <c r="AG4" s="356"/>
      <c r="AH4" s="83"/>
      <c r="AI4" s="87">
        <f>SUM(D4,J4,P4,V4,AB4)</f>
        <v>0</v>
      </c>
      <c r="AJ4" s="88">
        <f>SUM(G4,M4,S4,Y4,AE4)</f>
        <v>0</v>
      </c>
    </row>
    <row r="5" spans="2:38" x14ac:dyDescent="0.25">
      <c r="C5" s="134" t="str">
        <f>WorkSheet!B7</f>
        <v>Co-PI</v>
      </c>
      <c r="D5" s="354">
        <f>SUM((WorkSheet!AF7*WorkSheet!I7),(WorkSheet!AF7*WorkSheet!J7),(WorkSheet!AF7*WorkSheet!K7))</f>
        <v>0</v>
      </c>
      <c r="E5" s="355"/>
      <c r="F5" s="355"/>
      <c r="G5" s="355">
        <f>SUM(((WorkSheet!AF7*WorkSheet!I7)*0.2925),((WorkSheet!AF7*WorkSheet!J7)*0.292),((WorkSheet!AF7*WorkSheet!K7)*0.292))</f>
        <v>0</v>
      </c>
      <c r="H5" s="355"/>
      <c r="I5" s="356"/>
      <c r="J5" s="354">
        <f>SUM((WorkSheet!AG7*WorkSheet!L7),(WorkSheet!AG7*WorkSheet!M7),(WorkSheet!AG7*WorkSheet!N7))</f>
        <v>0</v>
      </c>
      <c r="K5" s="355"/>
      <c r="L5" s="355"/>
      <c r="M5" s="355">
        <f>SUM(((WorkSheet!AG7*WorkSheet!L7)*0.2925),((WorkSheet!AG7*WorkSheet!M7)*0.35),((WorkSheet!AG7*WorkSheet!N7)*0.2))</f>
        <v>0</v>
      </c>
      <c r="N5" s="355"/>
      <c r="O5" s="356"/>
      <c r="P5" s="354">
        <f>SUM((WorkSheet!AH7*WorkSheet!O7),(WorkSheet!AH7*WorkSheet!P7),(WorkSheet!AH7*WorkSheet!Q7))</f>
        <v>0</v>
      </c>
      <c r="Q5" s="355"/>
      <c r="R5" s="355"/>
      <c r="S5" s="355">
        <f>SUM(((WorkSheet!AH7*WorkSheet!O7)*0.2925),((WorkSheet!AH7*WorkSheet!P7)*0.292),((WorkSheet!AH7*WorkSheet!Q7)*0.2))</f>
        <v>0</v>
      </c>
      <c r="T5" s="355"/>
      <c r="U5" s="356"/>
      <c r="V5" s="354">
        <f>SUM((WorkSheet!AI7*WorkSheet!R7),(WorkSheet!AI7*WorkSheet!S7),(WorkSheet!AI7*WorkSheet!T7))</f>
        <v>0</v>
      </c>
      <c r="W5" s="355"/>
      <c r="X5" s="355"/>
      <c r="Y5" s="355">
        <f>SUM(((WorkSheet!AI7*WorkSheet!R7)*0.2925),((WorkSheet!AI7*WorkSheet!S7)*0.292),((WorkSheet!AI7*WorkSheet!T7)*0.2))</f>
        <v>0</v>
      </c>
      <c r="Z5" s="355"/>
      <c r="AA5" s="356"/>
      <c r="AB5" s="354">
        <f>SUM((WorkSheet!AJ7*WorkSheet!U7),(WorkSheet!AJ7*WorkSheet!V7),(WorkSheet!AJ7*WorkSheet!W7))</f>
        <v>0</v>
      </c>
      <c r="AC5" s="355"/>
      <c r="AD5" s="355"/>
      <c r="AE5" s="355">
        <f>SUM(((WorkSheet!AJ7*WorkSheet!U7)*0.2925),((WorkSheet!AJ7*WorkSheet!V7)*0.292),((WorkSheet!AJ7*WorkSheet!W7)*0.2))</f>
        <v>0</v>
      </c>
      <c r="AF5" s="355"/>
      <c r="AG5" s="356"/>
      <c r="AH5" s="83"/>
      <c r="AI5" s="87">
        <f t="shared" ref="AI5:AI9" si="0">SUM(D5,J5,P5,V5,AB5)</f>
        <v>0</v>
      </c>
      <c r="AJ5" s="88">
        <f t="shared" ref="AJ5:AJ9" si="1">SUM(G5,M5,S5,Y5,AE5)</f>
        <v>0</v>
      </c>
    </row>
    <row r="6" spans="2:38" x14ac:dyDescent="0.25">
      <c r="C6" s="134" t="str">
        <f>WorkSheet!B8</f>
        <v>Co-PI</v>
      </c>
      <c r="D6" s="354">
        <f>SUM((WorkSheet!AF8*WorkSheet!I8),(WorkSheet!AF8*WorkSheet!J8),(WorkSheet!AF8*WorkSheet!K8))</f>
        <v>0</v>
      </c>
      <c r="E6" s="355"/>
      <c r="F6" s="355"/>
      <c r="G6" s="355">
        <f>SUM(((WorkSheet!AF8*WorkSheet!I8)*0.2925),((WorkSheet!AF8*WorkSheet!J8)*0.292),((WorkSheet!AF8*WorkSheet!K8)*0.292))</f>
        <v>0</v>
      </c>
      <c r="H6" s="355"/>
      <c r="I6" s="356"/>
      <c r="J6" s="354">
        <f>SUM((WorkSheet!AG8*WorkSheet!L8),(WorkSheet!AG8*WorkSheet!M8),(WorkSheet!AG8*WorkSheet!N8))</f>
        <v>0</v>
      </c>
      <c r="K6" s="355"/>
      <c r="L6" s="355"/>
      <c r="M6" s="355">
        <f>SUM(((WorkSheet!AG8*WorkSheet!L8)*0.2925),((WorkSheet!AG8*WorkSheet!M8)*0.35),((WorkSheet!AG8*WorkSheet!N8)*0.2))</f>
        <v>0</v>
      </c>
      <c r="N6" s="355"/>
      <c r="O6" s="356"/>
      <c r="P6" s="354">
        <f>SUM((WorkSheet!AH8*WorkSheet!O8),(WorkSheet!AH8*WorkSheet!P8),(WorkSheet!AH8*WorkSheet!Q8))</f>
        <v>0</v>
      </c>
      <c r="Q6" s="355"/>
      <c r="R6" s="355"/>
      <c r="S6" s="355">
        <f>SUM(((WorkSheet!AH8*WorkSheet!O8)*0.2925),((WorkSheet!AH8*WorkSheet!P8)*0.292),((WorkSheet!AH8*WorkSheet!Q8)*0.2))</f>
        <v>0</v>
      </c>
      <c r="T6" s="355"/>
      <c r="U6" s="356"/>
      <c r="V6" s="354">
        <f>SUM((WorkSheet!AI8*WorkSheet!R8),(WorkSheet!AI8*WorkSheet!S8),(WorkSheet!AI8*WorkSheet!T8))</f>
        <v>0</v>
      </c>
      <c r="W6" s="355"/>
      <c r="X6" s="355"/>
      <c r="Y6" s="355">
        <f>SUM(((WorkSheet!AI8*WorkSheet!R8)*0.2925),((WorkSheet!AI8*WorkSheet!S8)*0.292),((WorkSheet!AI8*WorkSheet!T8)*0.2))</f>
        <v>0</v>
      </c>
      <c r="Z6" s="355"/>
      <c r="AA6" s="356"/>
      <c r="AB6" s="354">
        <f>SUM((WorkSheet!AJ8*WorkSheet!U8),(WorkSheet!AJ8*WorkSheet!V8),(WorkSheet!AJ8*WorkSheet!W8))</f>
        <v>0</v>
      </c>
      <c r="AC6" s="355"/>
      <c r="AD6" s="355"/>
      <c r="AE6" s="355">
        <f>SUM(((WorkSheet!AJ8*WorkSheet!U8)*0.2925),((WorkSheet!AJ8*WorkSheet!V8)*0.292),((WorkSheet!AJ8*WorkSheet!W8)*0.2))</f>
        <v>0</v>
      </c>
      <c r="AF6" s="355"/>
      <c r="AG6" s="356"/>
      <c r="AH6" s="83"/>
      <c r="AI6" s="87">
        <f t="shared" si="0"/>
        <v>0</v>
      </c>
      <c r="AJ6" s="88">
        <f t="shared" si="1"/>
        <v>0</v>
      </c>
    </row>
    <row r="7" spans="2:38" x14ac:dyDescent="0.25">
      <c r="C7" s="134" t="str">
        <f>WorkSheet!B9</f>
        <v>Co-PI</v>
      </c>
      <c r="D7" s="354">
        <f>SUM((WorkSheet!AF9*WorkSheet!I9),(WorkSheet!AF9*WorkSheet!J9),(WorkSheet!AF9*WorkSheet!K9))</f>
        <v>0</v>
      </c>
      <c r="E7" s="355"/>
      <c r="F7" s="355"/>
      <c r="G7" s="355">
        <f>SUM(((WorkSheet!AF9*WorkSheet!I9)*0.2925),((WorkSheet!AF9*WorkSheet!J9)*0.292),((WorkSheet!AF9*WorkSheet!K9)*0.292))</f>
        <v>0</v>
      </c>
      <c r="H7" s="355"/>
      <c r="I7" s="356"/>
      <c r="J7" s="354">
        <f>SUM((WorkSheet!AG9*WorkSheet!L9),(WorkSheet!AG9*WorkSheet!M9),(WorkSheet!AG9*WorkSheet!N9))</f>
        <v>0</v>
      </c>
      <c r="K7" s="355"/>
      <c r="L7" s="355"/>
      <c r="M7" s="355">
        <f>SUM(((WorkSheet!AG9*WorkSheet!L9)*0.2925),((WorkSheet!AG9*WorkSheet!M9)*0.35),((WorkSheet!AG9*WorkSheet!N9)*0.2))</f>
        <v>0</v>
      </c>
      <c r="N7" s="355"/>
      <c r="O7" s="356"/>
      <c r="P7" s="354">
        <f>SUM((WorkSheet!AH9*WorkSheet!O9),(WorkSheet!AH9*WorkSheet!P9),(WorkSheet!AH9*WorkSheet!Q9))</f>
        <v>0</v>
      </c>
      <c r="Q7" s="355"/>
      <c r="R7" s="355"/>
      <c r="S7" s="355">
        <f>SUM(((WorkSheet!AH9*WorkSheet!O9)*0.2925),((WorkSheet!AH9*WorkSheet!P9)*0.292),((WorkSheet!AH9*WorkSheet!Q9)*0.2))</f>
        <v>0</v>
      </c>
      <c r="T7" s="355"/>
      <c r="U7" s="356"/>
      <c r="V7" s="354">
        <f>SUM((WorkSheet!AI9*WorkSheet!R9),(WorkSheet!AI9*WorkSheet!S9),(WorkSheet!AI9*WorkSheet!T9))</f>
        <v>0</v>
      </c>
      <c r="W7" s="355"/>
      <c r="X7" s="355"/>
      <c r="Y7" s="355">
        <f>SUM(((WorkSheet!AI9*WorkSheet!R9)*0.2925),((WorkSheet!AI9*WorkSheet!S9)*0.292),((WorkSheet!AI9*WorkSheet!T9)*0.2))</f>
        <v>0</v>
      </c>
      <c r="Z7" s="355"/>
      <c r="AA7" s="356"/>
      <c r="AB7" s="354">
        <f>SUM((WorkSheet!AJ9*WorkSheet!U9),(WorkSheet!AJ9*WorkSheet!V9),(WorkSheet!AJ9*WorkSheet!W9))</f>
        <v>0</v>
      </c>
      <c r="AC7" s="355"/>
      <c r="AD7" s="355"/>
      <c r="AE7" s="355">
        <f>SUM(((WorkSheet!AJ9*WorkSheet!U9)*0.2925),((WorkSheet!AJ9*WorkSheet!V9)*0.292),((WorkSheet!AJ9*WorkSheet!W9)*0.2))</f>
        <v>0</v>
      </c>
      <c r="AF7" s="355"/>
      <c r="AG7" s="356"/>
      <c r="AH7" s="83"/>
      <c r="AI7" s="87">
        <f t="shared" si="0"/>
        <v>0</v>
      </c>
      <c r="AJ7" s="88">
        <f t="shared" si="1"/>
        <v>0</v>
      </c>
    </row>
    <row r="8" spans="2:38" x14ac:dyDescent="0.25">
      <c r="C8" s="134" t="str">
        <f>WorkSheet!B10</f>
        <v>Co-PI</v>
      </c>
      <c r="D8" s="354">
        <f>SUM((WorkSheet!AF10*WorkSheet!I10),(WorkSheet!AF10*WorkSheet!J10),(WorkSheet!AF10*WorkSheet!K10))</f>
        <v>0</v>
      </c>
      <c r="E8" s="355"/>
      <c r="F8" s="355"/>
      <c r="G8" s="355">
        <f>SUM(((WorkSheet!AF10*WorkSheet!I10)*0.2925),((WorkSheet!AF10*WorkSheet!J10)*0.292),((WorkSheet!AF10*WorkSheet!K10)*0.292))</f>
        <v>0</v>
      </c>
      <c r="H8" s="355"/>
      <c r="I8" s="356"/>
      <c r="J8" s="354">
        <f>SUM((WorkSheet!AG10*WorkSheet!L10),(WorkSheet!AG10*WorkSheet!M10),(WorkSheet!AG10*WorkSheet!N10))</f>
        <v>0</v>
      </c>
      <c r="K8" s="355"/>
      <c r="L8" s="355"/>
      <c r="M8" s="355">
        <f>SUM(((WorkSheet!AG10*WorkSheet!L10)*0.2925),((WorkSheet!AG10*WorkSheet!M10)*0.292),((WorkSheet!AG10*WorkSheet!N10)*0.2))</f>
        <v>0</v>
      </c>
      <c r="N8" s="355"/>
      <c r="O8" s="356"/>
      <c r="P8" s="354">
        <f>SUM((WorkSheet!AH10*WorkSheet!O10),(WorkSheet!AH10*WorkSheet!P10),(WorkSheet!AH10*WorkSheet!Q10))</f>
        <v>0</v>
      </c>
      <c r="Q8" s="355"/>
      <c r="R8" s="355"/>
      <c r="S8" s="355">
        <f>SUM(((WorkSheet!AH10*WorkSheet!O10)*0.2925),((WorkSheet!AH10*WorkSheet!P10)*0.292),((WorkSheet!AH10*WorkSheet!Q10)*0.2))</f>
        <v>0</v>
      </c>
      <c r="T8" s="355"/>
      <c r="U8" s="356"/>
      <c r="V8" s="354">
        <f>SUM((WorkSheet!AI10*WorkSheet!R10),(WorkSheet!AI10*WorkSheet!S10),(WorkSheet!AI10*WorkSheet!T10))</f>
        <v>0</v>
      </c>
      <c r="W8" s="355"/>
      <c r="X8" s="355"/>
      <c r="Y8" s="355">
        <f>SUM(((WorkSheet!AI10*WorkSheet!R10)*0.2925),((WorkSheet!AI10*WorkSheet!S10)*0.292),((WorkSheet!AI10*WorkSheet!T10)*0.2))</f>
        <v>0</v>
      </c>
      <c r="Z8" s="355"/>
      <c r="AA8" s="356"/>
      <c r="AB8" s="354">
        <f>SUM((WorkSheet!AJ10*WorkSheet!U10),(WorkSheet!AJ10*WorkSheet!V10),(WorkSheet!AJ10*WorkSheet!W10))</f>
        <v>0</v>
      </c>
      <c r="AC8" s="355"/>
      <c r="AD8" s="355"/>
      <c r="AE8" s="355">
        <f>SUM(((WorkSheet!AJ10*WorkSheet!U10)*0.2925),((WorkSheet!AJ10*WorkSheet!V10)*0.292),((WorkSheet!AJ10*WorkSheet!W10)*0.2))</f>
        <v>0</v>
      </c>
      <c r="AF8" s="355"/>
      <c r="AG8" s="356"/>
      <c r="AH8" s="83"/>
      <c r="AI8" s="87">
        <f t="shared" si="0"/>
        <v>0</v>
      </c>
      <c r="AJ8" s="88">
        <f t="shared" si="1"/>
        <v>0</v>
      </c>
    </row>
    <row r="9" spans="2:38" x14ac:dyDescent="0.25">
      <c r="C9" s="157" t="str">
        <f>WorkSheet!B11</f>
        <v>(Other Key Personnel)</v>
      </c>
      <c r="D9" s="359">
        <f>SUM((WorkSheet!AF11*WorkSheet!I11),(WorkSheet!AF11*WorkSheet!J11),(WorkSheet!AF11*WorkSheet!K11))</f>
        <v>0</v>
      </c>
      <c r="E9" s="357"/>
      <c r="F9" s="357"/>
      <c r="G9" s="355">
        <f>SUM(((WorkSheet!AF11*WorkSheet!I11)*0.4069),((WorkSheet!AF11*WorkSheet!J11)*0.407),((WorkSheet!AF11*WorkSheet!K11)*0.407))</f>
        <v>0</v>
      </c>
      <c r="H9" s="355"/>
      <c r="I9" s="356"/>
      <c r="J9" s="359">
        <f>SUM((WorkSheet!AG11*WorkSheet!L11),(WorkSheet!AG11*WorkSheet!M11),(WorkSheet!AG11*WorkSheet!N11))</f>
        <v>0</v>
      </c>
      <c r="K9" s="357"/>
      <c r="L9" s="357"/>
      <c r="M9" s="357">
        <f>SUM(((WorkSheet!AG11*WorkSheet!L11)*0.4069),((WorkSheet!AG11*WorkSheet!M11)*0.407),((WorkSheet!AG11*WorkSheet!N11)*0.2))</f>
        <v>0</v>
      </c>
      <c r="N9" s="357"/>
      <c r="O9" s="358"/>
      <c r="P9" s="359">
        <f>SUM((WorkSheet!AH11*WorkSheet!O11),(WorkSheet!AH11*WorkSheet!P11),(WorkSheet!AH11*WorkSheet!Q11))</f>
        <v>0</v>
      </c>
      <c r="Q9" s="357"/>
      <c r="R9" s="357"/>
      <c r="S9" s="357">
        <f>SUM(((WorkSheet!AH11*WorkSheet!O11)*0.4069),((WorkSheet!AH11*WorkSheet!P11)*0.407),((WorkSheet!AH11*WorkSheet!Q11)*0.2))</f>
        <v>0</v>
      </c>
      <c r="T9" s="357"/>
      <c r="U9" s="358"/>
      <c r="V9" s="359">
        <f>SUM((WorkSheet!AI11*WorkSheet!R11),(WorkSheet!AI11*WorkSheet!S11),(WorkSheet!AI11*WorkSheet!T11))</f>
        <v>0</v>
      </c>
      <c r="W9" s="357"/>
      <c r="X9" s="357"/>
      <c r="Y9" s="357">
        <f>SUM(((WorkSheet!AI11*WorkSheet!R11)*0.4069),((WorkSheet!AI11*WorkSheet!S11)*0.407),((WorkSheet!AI11*WorkSheet!T11)*0.2))</f>
        <v>0</v>
      </c>
      <c r="Z9" s="357"/>
      <c r="AA9" s="358"/>
      <c r="AB9" s="359">
        <f>SUM((WorkSheet!AJ11*WorkSheet!U11),(WorkSheet!AJ11*WorkSheet!V11),(WorkSheet!AJ11*WorkSheet!W11))</f>
        <v>0</v>
      </c>
      <c r="AC9" s="357"/>
      <c r="AD9" s="357"/>
      <c r="AE9" s="357">
        <f>SUM(((WorkSheet!AJ11*WorkSheet!U11)*0.4069),((WorkSheet!AJ11*WorkSheet!V11)*0.407),((WorkSheet!AJ11*WorkSheet!W11)*0.2))</f>
        <v>0</v>
      </c>
      <c r="AF9" s="357"/>
      <c r="AG9" s="358"/>
      <c r="AH9" s="83"/>
      <c r="AI9" s="153">
        <f t="shared" si="0"/>
        <v>0</v>
      </c>
      <c r="AJ9" s="154">
        <f t="shared" si="1"/>
        <v>0</v>
      </c>
    </row>
    <row r="10" spans="2:38" x14ac:dyDescent="0.25">
      <c r="C10" s="134" t="str">
        <f>WorkSheet!B12</f>
        <v>(Other Key Personnel)</v>
      </c>
      <c r="D10" s="354">
        <f>SUM((WorkSheet!AF12*WorkSheet!I12),(WorkSheet!AF12*WorkSheet!J12),(WorkSheet!AF12*WorkSheet!K12))</f>
        <v>0</v>
      </c>
      <c r="E10" s="355"/>
      <c r="F10" s="355"/>
      <c r="G10" s="355">
        <f>SUM(((WorkSheet!AF12*WorkSheet!I12)*0.4069),((WorkSheet!AF12*WorkSheet!J12)*0.407),((WorkSheet!AF12*WorkSheet!K12)*0.407))</f>
        <v>0</v>
      </c>
      <c r="H10" s="355"/>
      <c r="I10" s="356"/>
      <c r="J10" s="354">
        <f>SUM((WorkSheet!AG12*WorkSheet!L12),(WorkSheet!AG12*WorkSheet!M12),(WorkSheet!AG12*WorkSheet!N12))</f>
        <v>0</v>
      </c>
      <c r="K10" s="355"/>
      <c r="L10" s="355"/>
      <c r="M10" s="355">
        <f>SUM(((WorkSheet!AG12*WorkSheet!L12)*0.4069),((WorkSheet!AG12*WorkSheet!M12)*0.407),((WorkSheet!AG12*WorkSheet!N12)*0.2))</f>
        <v>0</v>
      </c>
      <c r="N10" s="355"/>
      <c r="O10" s="356"/>
      <c r="P10" s="354">
        <f>SUM((WorkSheet!AH12*WorkSheet!O12),(WorkSheet!AH12*WorkSheet!P12),(WorkSheet!AH12*WorkSheet!Q12))</f>
        <v>0</v>
      </c>
      <c r="Q10" s="355"/>
      <c r="R10" s="355"/>
      <c r="S10" s="355">
        <f>SUM(((WorkSheet!AH12*WorkSheet!O12)*0.4069),((WorkSheet!AH12*WorkSheet!P12)*0.407),((WorkSheet!AH12*WorkSheet!Q12)*0.2))</f>
        <v>0</v>
      </c>
      <c r="T10" s="355"/>
      <c r="U10" s="356"/>
      <c r="V10" s="354">
        <f>SUM((WorkSheet!AI12*WorkSheet!R12),(WorkSheet!AI12*WorkSheet!S12),(WorkSheet!AI12*WorkSheet!T12))</f>
        <v>0</v>
      </c>
      <c r="W10" s="355"/>
      <c r="X10" s="355"/>
      <c r="Y10" s="355">
        <f>SUM(((WorkSheet!AI12*WorkSheet!R12)*0.4069),((WorkSheet!AI12*WorkSheet!S12)*0.407),((WorkSheet!AI12*WorkSheet!T12)*0.2))</f>
        <v>0</v>
      </c>
      <c r="Z10" s="355"/>
      <c r="AA10" s="356"/>
      <c r="AB10" s="354">
        <f>SUM((WorkSheet!AJ12*WorkSheet!U12),(WorkSheet!AJ12*WorkSheet!V12),(WorkSheet!AJ12*WorkSheet!W12))</f>
        <v>0</v>
      </c>
      <c r="AC10" s="355"/>
      <c r="AD10" s="355"/>
      <c r="AE10" s="355">
        <f>SUM(((WorkSheet!AJ12*WorkSheet!U12)*0.4069),((WorkSheet!AJ12*WorkSheet!V12)*0.407),((WorkSheet!AJ12*WorkSheet!W12)*0.2))</f>
        <v>0</v>
      </c>
      <c r="AF10" s="355"/>
      <c r="AG10" s="356"/>
      <c r="AH10" s="83"/>
      <c r="AI10" s="87">
        <f>SUM(D10,J10,P10,V10,AB10)</f>
        <v>0</v>
      </c>
      <c r="AJ10" s="88">
        <f>SUM(G10,M10,S10,Y10,AE10)</f>
        <v>0</v>
      </c>
    </row>
    <row r="11" spans="2:38" x14ac:dyDescent="0.25">
      <c r="C11" s="134" t="str">
        <f>WorkSheet!B13</f>
        <v>(Other Key Personnel)</v>
      </c>
      <c r="D11" s="354">
        <f>SUM((WorkSheet!AF13*WorkSheet!I13),(WorkSheet!AF13*WorkSheet!J13),(WorkSheet!AF13*WorkSheet!K13))</f>
        <v>0</v>
      </c>
      <c r="E11" s="355"/>
      <c r="F11" s="355"/>
      <c r="G11" s="355">
        <f>SUM(((WorkSheet!AF13*WorkSheet!I13)*0.4069),((WorkSheet!AF13*WorkSheet!J13)*0.407),((WorkSheet!AF13*WorkSheet!K13)*0.407))</f>
        <v>0</v>
      </c>
      <c r="H11" s="355"/>
      <c r="I11" s="356"/>
      <c r="J11" s="354">
        <f>SUM((WorkSheet!AG13*WorkSheet!L13),(WorkSheet!AG13*WorkSheet!M13),(WorkSheet!AG13*WorkSheet!N13))</f>
        <v>0</v>
      </c>
      <c r="K11" s="355"/>
      <c r="L11" s="355"/>
      <c r="M11" s="355">
        <f>SUM(((WorkSheet!AG13*WorkSheet!L13)*0.4069),((WorkSheet!AG13*WorkSheet!M13)*0.407),((WorkSheet!AG13*WorkSheet!N13)*0.2))</f>
        <v>0</v>
      </c>
      <c r="N11" s="355"/>
      <c r="O11" s="356"/>
      <c r="P11" s="354">
        <f>SUM((WorkSheet!AH13*WorkSheet!O13),(WorkSheet!AH13*WorkSheet!P13),(WorkSheet!AH13*WorkSheet!Q13))</f>
        <v>0</v>
      </c>
      <c r="Q11" s="355"/>
      <c r="R11" s="355"/>
      <c r="S11" s="355">
        <f>SUM(((WorkSheet!AH13*WorkSheet!O13)*0.4069),((WorkSheet!AH13*WorkSheet!P13)*0.407),((WorkSheet!AH13*WorkSheet!Q13)*0.2))</f>
        <v>0</v>
      </c>
      <c r="T11" s="355"/>
      <c r="U11" s="356"/>
      <c r="V11" s="354">
        <f>SUM((WorkSheet!AI13*WorkSheet!R13),(WorkSheet!AI13*WorkSheet!S13),(WorkSheet!AI13*WorkSheet!T13))</f>
        <v>0</v>
      </c>
      <c r="W11" s="355"/>
      <c r="X11" s="355"/>
      <c r="Y11" s="355">
        <f>SUM(((WorkSheet!AI13*WorkSheet!R13)*0.4069),((WorkSheet!AI13*WorkSheet!S13)*0.407),((WorkSheet!AI13*WorkSheet!T13)*0.2))</f>
        <v>0</v>
      </c>
      <c r="Z11" s="355"/>
      <c r="AA11" s="356"/>
      <c r="AB11" s="354">
        <f>SUM((WorkSheet!AJ13*WorkSheet!U13),(WorkSheet!AJ13*WorkSheet!V13),(WorkSheet!AJ13*WorkSheet!W13))</f>
        <v>0</v>
      </c>
      <c r="AC11" s="355"/>
      <c r="AD11" s="355"/>
      <c r="AE11" s="355">
        <f>SUM(((WorkSheet!AJ13*WorkSheet!U13)*0.4069),((WorkSheet!AJ13*WorkSheet!V13)*0.407),((WorkSheet!AJ13*WorkSheet!W13)*0.2))</f>
        <v>0</v>
      </c>
      <c r="AF11" s="355"/>
      <c r="AG11" s="356"/>
      <c r="AH11" s="83"/>
      <c r="AI11" s="87">
        <f t="shared" ref="AI11:AI14" si="2">SUM(D11,J11,P11,V11,AB11)</f>
        <v>0</v>
      </c>
      <c r="AJ11" s="88">
        <f t="shared" ref="AJ11:AJ14" si="3">SUM(G11,M11,S11,Y11,AE11)</f>
        <v>0</v>
      </c>
    </row>
    <row r="12" spans="2:38" x14ac:dyDescent="0.25">
      <c r="C12" s="134" t="str">
        <f>WorkSheet!B14</f>
        <v>(Other Key Personnel)</v>
      </c>
      <c r="D12" s="354">
        <f>SUM((WorkSheet!AF14*WorkSheet!I14),(WorkSheet!AF14*WorkSheet!J14),(WorkSheet!AF14*WorkSheet!K14))</f>
        <v>0</v>
      </c>
      <c r="E12" s="355"/>
      <c r="F12" s="355"/>
      <c r="G12" s="355">
        <f>SUM(((WorkSheet!AF14*WorkSheet!I14)*0.4069),((WorkSheet!AF14*WorkSheet!J14)*0.407),((WorkSheet!AF14*WorkSheet!K14)*0.407))</f>
        <v>0</v>
      </c>
      <c r="H12" s="355"/>
      <c r="I12" s="356"/>
      <c r="J12" s="354">
        <f>SUM((WorkSheet!AG14*WorkSheet!L14),(WorkSheet!AG14*WorkSheet!M14),(WorkSheet!AG14*WorkSheet!N14))</f>
        <v>0</v>
      </c>
      <c r="K12" s="355"/>
      <c r="L12" s="355"/>
      <c r="M12" s="355">
        <f>SUM(((WorkSheet!AG14*WorkSheet!L14)*0.4069),((WorkSheet!AG14*WorkSheet!M14)*0.407),((WorkSheet!AG14*WorkSheet!N14)*0.2))</f>
        <v>0</v>
      </c>
      <c r="N12" s="355"/>
      <c r="O12" s="356"/>
      <c r="P12" s="354">
        <f>SUM((WorkSheet!AH14*WorkSheet!O14),(WorkSheet!AH14*WorkSheet!P14),(WorkSheet!AH14*WorkSheet!Q14))</f>
        <v>0</v>
      </c>
      <c r="Q12" s="355"/>
      <c r="R12" s="355"/>
      <c r="S12" s="355">
        <f>SUM(((WorkSheet!AH14*WorkSheet!O14)*0.4069),((WorkSheet!AH14*WorkSheet!P14)*0.407),((WorkSheet!AH14*WorkSheet!Q14)*0.2))</f>
        <v>0</v>
      </c>
      <c r="T12" s="355"/>
      <c r="U12" s="356"/>
      <c r="V12" s="354">
        <f>SUM((WorkSheet!AI14*WorkSheet!R14),(WorkSheet!AI14*WorkSheet!S14),(WorkSheet!AI14*WorkSheet!T14))</f>
        <v>0</v>
      </c>
      <c r="W12" s="355"/>
      <c r="X12" s="355"/>
      <c r="Y12" s="355">
        <f>SUM(((WorkSheet!AI14*WorkSheet!R14)*0.4069),((WorkSheet!AI14*WorkSheet!S14)*0.407),((WorkSheet!AI14*WorkSheet!T14)*0.2))</f>
        <v>0</v>
      </c>
      <c r="Z12" s="355"/>
      <c r="AA12" s="356"/>
      <c r="AB12" s="354">
        <f>SUM((WorkSheet!AJ14*WorkSheet!U14),(WorkSheet!AJ14*WorkSheet!V14),(WorkSheet!AJ14*WorkSheet!W14))</f>
        <v>0</v>
      </c>
      <c r="AC12" s="355"/>
      <c r="AD12" s="355"/>
      <c r="AE12" s="355">
        <f>SUM(((WorkSheet!AJ14*WorkSheet!U14)*0.4069),((WorkSheet!AJ14*WorkSheet!V14)*0.407),((WorkSheet!AJ14*WorkSheet!W14)*0.2))</f>
        <v>0</v>
      </c>
      <c r="AF12" s="355"/>
      <c r="AG12" s="356"/>
      <c r="AH12" s="83"/>
      <c r="AI12" s="87">
        <f t="shared" si="2"/>
        <v>0</v>
      </c>
      <c r="AJ12" s="88">
        <f t="shared" si="3"/>
        <v>0</v>
      </c>
    </row>
    <row r="13" spans="2:38" x14ac:dyDescent="0.25">
      <c r="C13" s="134" t="str">
        <f>WorkSheet!B15</f>
        <v>(Other Key Personnel)</v>
      </c>
      <c r="D13" s="354">
        <f>SUM((WorkSheet!AF15*WorkSheet!I15),(WorkSheet!AF15*WorkSheet!J15),(WorkSheet!AF15*WorkSheet!K15))</f>
        <v>0</v>
      </c>
      <c r="E13" s="355"/>
      <c r="F13" s="355"/>
      <c r="G13" s="355">
        <f>SUM(((WorkSheet!AF15*WorkSheet!I15)*0.4069),((WorkSheet!AF15*WorkSheet!J15)*0.407),((WorkSheet!AF15*WorkSheet!K15)*0.407))</f>
        <v>0</v>
      </c>
      <c r="H13" s="355"/>
      <c r="I13" s="356"/>
      <c r="J13" s="354">
        <f>SUM((WorkSheet!AG15*WorkSheet!L15),(WorkSheet!AG15*WorkSheet!M15),(WorkSheet!AG15*WorkSheet!N15))</f>
        <v>0</v>
      </c>
      <c r="K13" s="355"/>
      <c r="L13" s="355"/>
      <c r="M13" s="355">
        <f>SUM(((WorkSheet!AG15*WorkSheet!L15)*0.4069),((WorkSheet!AG15*WorkSheet!M15)*0.35),((WorkSheet!AG15*WorkSheet!N15)*0.2))</f>
        <v>0</v>
      </c>
      <c r="N13" s="355"/>
      <c r="O13" s="356"/>
      <c r="P13" s="354">
        <f>SUM((WorkSheet!AH15*WorkSheet!O15),(WorkSheet!AH15*WorkSheet!P15),(WorkSheet!AH15*WorkSheet!Q15))</f>
        <v>0</v>
      </c>
      <c r="Q13" s="355"/>
      <c r="R13" s="355"/>
      <c r="S13" s="355">
        <f>SUM(((WorkSheet!AH15*WorkSheet!O15)*0.4069),((WorkSheet!AH15*WorkSheet!P15)*0.407),((WorkSheet!AH15*WorkSheet!Q15)*0.2))</f>
        <v>0</v>
      </c>
      <c r="T13" s="355"/>
      <c r="U13" s="356"/>
      <c r="V13" s="354">
        <f>SUM((WorkSheet!AI15*WorkSheet!R15),(WorkSheet!AI15*WorkSheet!S15),(WorkSheet!AI15*WorkSheet!T15))</f>
        <v>0</v>
      </c>
      <c r="W13" s="355"/>
      <c r="X13" s="355"/>
      <c r="Y13" s="355">
        <f>SUM(((WorkSheet!AI15*WorkSheet!R15)*0.4069),((WorkSheet!AI15*WorkSheet!S15)*0.407),((WorkSheet!AI15*WorkSheet!T15)*0.2))</f>
        <v>0</v>
      </c>
      <c r="Z13" s="355"/>
      <c r="AA13" s="356"/>
      <c r="AB13" s="354">
        <f>SUM((WorkSheet!AJ15*WorkSheet!U15),(WorkSheet!AJ15*WorkSheet!V15),(WorkSheet!AJ15*WorkSheet!W15))</f>
        <v>0</v>
      </c>
      <c r="AC13" s="355"/>
      <c r="AD13" s="355"/>
      <c r="AE13" s="355">
        <f>SUM(((WorkSheet!AJ15*WorkSheet!U15)*0.4069),((WorkSheet!AJ15*WorkSheet!V15)*0.407),((WorkSheet!AJ15*WorkSheet!W15)*0.2))</f>
        <v>0</v>
      </c>
      <c r="AF13" s="355"/>
      <c r="AG13" s="356"/>
      <c r="AH13" s="83"/>
      <c r="AI13" s="87">
        <f t="shared" si="2"/>
        <v>0</v>
      </c>
      <c r="AJ13" s="88">
        <f t="shared" si="3"/>
        <v>0</v>
      </c>
    </row>
    <row r="14" spans="2:38" ht="15.75" thickBot="1" x14ac:dyDescent="0.3">
      <c r="C14" s="134" t="str">
        <f>WorkSheet!B16</f>
        <v>(Other Key Personnel)</v>
      </c>
      <c r="D14" s="354">
        <f>SUM((WorkSheet!AF16*WorkSheet!I16),(WorkSheet!AF16*WorkSheet!J16),(WorkSheet!AF16*WorkSheet!K16))</f>
        <v>0</v>
      </c>
      <c r="E14" s="355"/>
      <c r="F14" s="355"/>
      <c r="G14" s="355">
        <f>SUM(((WorkSheet!AF16*WorkSheet!I16)*0.4069),((WorkSheet!AF16*WorkSheet!J16)*0.407),((WorkSheet!AF16*WorkSheet!K16)*0.407))</f>
        <v>0</v>
      </c>
      <c r="H14" s="355"/>
      <c r="I14" s="356"/>
      <c r="J14" s="354">
        <f>SUM((WorkSheet!AG16*WorkSheet!L16),(WorkSheet!AG16*WorkSheet!M16),(WorkSheet!AG16*WorkSheet!N16))</f>
        <v>0</v>
      </c>
      <c r="K14" s="355"/>
      <c r="L14" s="355"/>
      <c r="M14" s="355">
        <f>SUM(((WorkSheet!AG16*WorkSheet!L16)*0.4069),((WorkSheet!AG16*WorkSheet!M16)*0.407),((WorkSheet!AG16*WorkSheet!N16)*0.2))</f>
        <v>0</v>
      </c>
      <c r="N14" s="355"/>
      <c r="O14" s="356"/>
      <c r="P14" s="354">
        <f>SUM((WorkSheet!AH16*WorkSheet!O16),(WorkSheet!AH16*WorkSheet!P16),(WorkSheet!AH16*WorkSheet!Q16))</f>
        <v>0</v>
      </c>
      <c r="Q14" s="355"/>
      <c r="R14" s="355"/>
      <c r="S14" s="355">
        <f>SUM(((WorkSheet!AH16*WorkSheet!O16)*0.4069),((WorkSheet!AH16*WorkSheet!P16)*0.407),((WorkSheet!AH16*WorkSheet!Q16)*0.2))</f>
        <v>0</v>
      </c>
      <c r="T14" s="355"/>
      <c r="U14" s="356"/>
      <c r="V14" s="354">
        <f>SUM((WorkSheet!AI16*WorkSheet!R16),(WorkSheet!AI16*WorkSheet!S16),(WorkSheet!AI16*WorkSheet!T16))</f>
        <v>0</v>
      </c>
      <c r="W14" s="355"/>
      <c r="X14" s="355"/>
      <c r="Y14" s="355">
        <f>SUM(((WorkSheet!AI16*WorkSheet!R16)*0.4069),((WorkSheet!AI16*WorkSheet!S16)*0.407),((WorkSheet!AI16*WorkSheet!T16)*0.2))</f>
        <v>0</v>
      </c>
      <c r="Z14" s="355"/>
      <c r="AA14" s="356"/>
      <c r="AB14" s="354">
        <f>SUM((WorkSheet!AJ16*WorkSheet!U16),(WorkSheet!AJ16*WorkSheet!V16),(WorkSheet!AJ16*WorkSheet!W16))</f>
        <v>0</v>
      </c>
      <c r="AC14" s="355"/>
      <c r="AD14" s="355"/>
      <c r="AE14" s="355">
        <f>SUM(((WorkSheet!AJ16*WorkSheet!U16)*0.4069),((WorkSheet!AJ16*WorkSheet!V16)*0.407),((WorkSheet!AJ16*WorkSheet!W16)*0.2))</f>
        <v>0</v>
      </c>
      <c r="AF14" s="355"/>
      <c r="AG14" s="356"/>
      <c r="AH14" s="83"/>
      <c r="AI14" s="87">
        <f t="shared" si="2"/>
        <v>0</v>
      </c>
      <c r="AJ14" s="88">
        <f t="shared" si="3"/>
        <v>0</v>
      </c>
    </row>
    <row r="15" spans="2:38" ht="15.75" thickBot="1" x14ac:dyDescent="0.3">
      <c r="C15" s="51" t="s">
        <v>74</v>
      </c>
      <c r="D15" s="312">
        <f>SUM(D4:F14)</f>
        <v>0</v>
      </c>
      <c r="E15" s="313"/>
      <c r="F15" s="314"/>
      <c r="G15" s="312">
        <f>SUM(G4:I14)</f>
        <v>0</v>
      </c>
      <c r="H15" s="313"/>
      <c r="I15" s="314"/>
      <c r="J15" s="312">
        <f>SUM(J4:L14)</f>
        <v>0</v>
      </c>
      <c r="K15" s="313"/>
      <c r="L15" s="314"/>
      <c r="M15" s="312">
        <f>SUM(M4:O14)</f>
        <v>0</v>
      </c>
      <c r="N15" s="313"/>
      <c r="O15" s="314"/>
      <c r="P15" s="312">
        <f t="shared" ref="P15" si="4">SUM(P4:R14)</f>
        <v>0</v>
      </c>
      <c r="Q15" s="313"/>
      <c r="R15" s="314"/>
      <c r="S15" s="312">
        <f t="shared" ref="S15" si="5">SUM(S4:U14)</f>
        <v>0</v>
      </c>
      <c r="T15" s="313"/>
      <c r="U15" s="314"/>
      <c r="V15" s="312">
        <f t="shared" ref="V15" si="6">SUM(V4:X14)</f>
        <v>0</v>
      </c>
      <c r="W15" s="313"/>
      <c r="X15" s="314"/>
      <c r="Y15" s="312">
        <f t="shared" ref="Y15" si="7">SUM(Y4:AA14)</f>
        <v>0</v>
      </c>
      <c r="Z15" s="313"/>
      <c r="AA15" s="314"/>
      <c r="AB15" s="312">
        <f t="shared" ref="AB15" si="8">SUM(AB4:AD14)</f>
        <v>0</v>
      </c>
      <c r="AC15" s="313"/>
      <c r="AD15" s="314"/>
      <c r="AE15" s="312">
        <f t="shared" ref="AE15" si="9">SUM(AE4:AG14)</f>
        <v>0</v>
      </c>
      <c r="AF15" s="313"/>
      <c r="AG15" s="314"/>
      <c r="AH15" s="156"/>
      <c r="AI15" s="155">
        <f>SUM(AI4:AI14)</f>
        <v>0</v>
      </c>
      <c r="AJ15" s="155">
        <f>SUM(AJ4:AJ14)</f>
        <v>0</v>
      </c>
    </row>
    <row r="16" spans="2:38" ht="6.75" customHeight="1" x14ac:dyDescent="0.25">
      <c r="C16" s="164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83"/>
      <c r="AI16" s="163"/>
      <c r="AJ16" s="163"/>
    </row>
    <row r="17" spans="2:36" ht="15" customHeight="1" thickBot="1" x14ac:dyDescent="0.3">
      <c r="B17" s="67" t="s">
        <v>34</v>
      </c>
      <c r="C17" s="147" t="s">
        <v>23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8"/>
      <c r="AI17" s="43"/>
      <c r="AJ17" s="43"/>
    </row>
    <row r="18" spans="2:36" x14ac:dyDescent="0.25">
      <c r="C18" s="28" t="s">
        <v>29</v>
      </c>
      <c r="D18" s="352" t="s">
        <v>72</v>
      </c>
      <c r="E18" s="350"/>
      <c r="F18" s="353"/>
      <c r="G18" s="349" t="s">
        <v>71</v>
      </c>
      <c r="H18" s="350"/>
      <c r="I18" s="351"/>
      <c r="J18" s="352" t="s">
        <v>72</v>
      </c>
      <c r="K18" s="350"/>
      <c r="L18" s="353"/>
      <c r="M18" s="349" t="s">
        <v>71</v>
      </c>
      <c r="N18" s="350"/>
      <c r="O18" s="351"/>
      <c r="P18" s="352" t="s">
        <v>72</v>
      </c>
      <c r="Q18" s="350"/>
      <c r="R18" s="353"/>
      <c r="S18" s="349" t="s">
        <v>71</v>
      </c>
      <c r="T18" s="350"/>
      <c r="U18" s="351"/>
      <c r="V18" s="352" t="s">
        <v>72</v>
      </c>
      <c r="W18" s="350"/>
      <c r="X18" s="353"/>
      <c r="Y18" s="349" t="s">
        <v>71</v>
      </c>
      <c r="Z18" s="350"/>
      <c r="AA18" s="351"/>
      <c r="AB18" s="352" t="s">
        <v>72</v>
      </c>
      <c r="AC18" s="350"/>
      <c r="AD18" s="353"/>
      <c r="AE18" s="349" t="s">
        <v>71</v>
      </c>
      <c r="AF18" s="350"/>
      <c r="AG18" s="351"/>
      <c r="AH18" s="135"/>
      <c r="AI18" s="73" t="s">
        <v>72</v>
      </c>
      <c r="AJ18" s="74" t="s">
        <v>71</v>
      </c>
    </row>
    <row r="19" spans="2:36" x14ac:dyDescent="0.25">
      <c r="C19" s="40" t="str">
        <f>WorkSheet!B32</f>
        <v>Undergraduate Students</v>
      </c>
      <c r="D19" s="365">
        <f>WorkSheet!I32*WorkSheet!J32*WorkSheet!K32*WorkSheet!AF32</f>
        <v>0</v>
      </c>
      <c r="E19" s="347"/>
      <c r="F19" s="347"/>
      <c r="G19" s="317">
        <f>D19*0.0534</f>
        <v>0</v>
      </c>
      <c r="H19" s="317"/>
      <c r="I19" s="318"/>
      <c r="J19" s="319">
        <f>WorkSheet!L32*WorkSheet!M32*WorkSheet!N32*WorkSheet!AG32</f>
        <v>0</v>
      </c>
      <c r="K19" s="317"/>
      <c r="L19" s="317"/>
      <c r="M19" s="317">
        <f>J19*0.0534</f>
        <v>0</v>
      </c>
      <c r="N19" s="317"/>
      <c r="O19" s="318"/>
      <c r="P19" s="319">
        <f>WorkSheet!O32*WorkSheet!P32*WorkSheet!Q32*WorkSheet!AH32</f>
        <v>0</v>
      </c>
      <c r="Q19" s="317"/>
      <c r="R19" s="317"/>
      <c r="S19" s="347">
        <f>P19*0.0534</f>
        <v>0</v>
      </c>
      <c r="T19" s="347"/>
      <c r="U19" s="348"/>
      <c r="V19" s="319">
        <f>WorkSheet!R32*WorkSheet!S32*WorkSheet!T32*WorkSheet!AI32</f>
        <v>0</v>
      </c>
      <c r="W19" s="317"/>
      <c r="X19" s="317"/>
      <c r="Y19" s="317">
        <f>V19*0.0534</f>
        <v>0</v>
      </c>
      <c r="Z19" s="317"/>
      <c r="AA19" s="318"/>
      <c r="AB19" s="319">
        <f>WorkSheet!U32*WorkSheet!V32*WorkSheet!W32*WorkSheet!AJ32</f>
        <v>0</v>
      </c>
      <c r="AC19" s="317"/>
      <c r="AD19" s="317"/>
      <c r="AE19" s="317">
        <f>AB19*0.0534</f>
        <v>0</v>
      </c>
      <c r="AF19" s="317"/>
      <c r="AG19" s="318"/>
      <c r="AH19" s="139"/>
      <c r="AI19" s="140">
        <f>SUM(D19,J19,P19,V19,AB19)</f>
        <v>0</v>
      </c>
      <c r="AJ19" s="88">
        <f>SUM(G19,M19,S19,Y19,AE19)</f>
        <v>0</v>
      </c>
    </row>
    <row r="20" spans="2:36" x14ac:dyDescent="0.25">
      <c r="C20" s="40" t="str">
        <f>WorkSheet!B33</f>
        <v>Graduate Students</v>
      </c>
      <c r="D20" s="365">
        <f>WorkSheet!I33*WorkSheet!J33*WorkSheet!K33*WorkSheet!AF33</f>
        <v>0</v>
      </c>
      <c r="E20" s="347"/>
      <c r="F20" s="347"/>
      <c r="G20" s="317">
        <f>D20*0.0534</f>
        <v>0</v>
      </c>
      <c r="H20" s="317"/>
      <c r="I20" s="318"/>
      <c r="J20" s="319">
        <f>WorkSheet!L33*WorkSheet!M33*WorkSheet!N33*WorkSheet!AG33</f>
        <v>0</v>
      </c>
      <c r="K20" s="317"/>
      <c r="L20" s="317"/>
      <c r="M20" s="317">
        <f>J20*0.0534</f>
        <v>0</v>
      </c>
      <c r="N20" s="317"/>
      <c r="O20" s="318"/>
      <c r="P20" s="319">
        <f>WorkSheet!O33*WorkSheet!P33*WorkSheet!Q33*WorkSheet!AH33</f>
        <v>0</v>
      </c>
      <c r="Q20" s="317"/>
      <c r="R20" s="317"/>
      <c r="S20" s="347">
        <f>P20*0.0534</f>
        <v>0</v>
      </c>
      <c r="T20" s="347"/>
      <c r="U20" s="348"/>
      <c r="V20" s="319">
        <f>WorkSheet!R33*WorkSheet!S33*WorkSheet!T33*WorkSheet!AI33</f>
        <v>0</v>
      </c>
      <c r="W20" s="317"/>
      <c r="X20" s="317"/>
      <c r="Y20" s="317">
        <f>V20*0.0534</f>
        <v>0</v>
      </c>
      <c r="Z20" s="317"/>
      <c r="AA20" s="318"/>
      <c r="AB20" s="319">
        <f>WorkSheet!U33*WorkSheet!V33*WorkSheet!W33*WorkSheet!AJ33</f>
        <v>0</v>
      </c>
      <c r="AC20" s="317"/>
      <c r="AD20" s="317"/>
      <c r="AE20" s="317">
        <f>AB20*0.0534</f>
        <v>0</v>
      </c>
      <c r="AF20" s="317"/>
      <c r="AG20" s="318"/>
      <c r="AH20" s="139"/>
      <c r="AI20" s="140">
        <f t="shared" ref="AI20:AI24" si="10">SUM(D20,J20,P20,V20,AB20)</f>
        <v>0</v>
      </c>
      <c r="AJ20" s="88">
        <f t="shared" ref="AJ20:AJ24" si="11">SUM(G20,M20,S20,Y20,AE20)</f>
        <v>0</v>
      </c>
    </row>
    <row r="21" spans="2:36" x14ac:dyDescent="0.25">
      <c r="C21" s="40" t="str">
        <f>WorkSheet!B34</f>
        <v>Post Doctoral Scholars</v>
      </c>
      <c r="D21" s="365">
        <f>WorkSheet!I34*WorkSheet!J34*WorkSheet!K34*WorkSheet!AF34</f>
        <v>0</v>
      </c>
      <c r="E21" s="347"/>
      <c r="F21" s="347"/>
      <c r="G21" s="317">
        <f>D21*0.4069</f>
        <v>0</v>
      </c>
      <c r="H21" s="317"/>
      <c r="I21" s="318"/>
      <c r="J21" s="319">
        <f>WorkSheet!L34*WorkSheet!M34*WorkSheet!N34*WorkSheet!AG34</f>
        <v>0</v>
      </c>
      <c r="K21" s="317"/>
      <c r="L21" s="317"/>
      <c r="M21" s="317">
        <f>J21*0.4069</f>
        <v>0</v>
      </c>
      <c r="N21" s="317"/>
      <c r="O21" s="318"/>
      <c r="P21" s="319">
        <f>WorkSheet!O34*WorkSheet!P34*WorkSheet!Q34*WorkSheet!AH34</f>
        <v>0</v>
      </c>
      <c r="Q21" s="317"/>
      <c r="R21" s="317"/>
      <c r="S21" s="317">
        <f>P21*0.4069</f>
        <v>0</v>
      </c>
      <c r="T21" s="317"/>
      <c r="U21" s="318"/>
      <c r="V21" s="319">
        <f>WorkSheet!R34*WorkSheet!S34*WorkSheet!T34*WorkSheet!AI34</f>
        <v>0</v>
      </c>
      <c r="W21" s="317"/>
      <c r="X21" s="317"/>
      <c r="Y21" s="317">
        <f>V21*0.4069</f>
        <v>0</v>
      </c>
      <c r="Z21" s="317"/>
      <c r="AA21" s="318"/>
      <c r="AB21" s="319">
        <f>WorkSheet!U34*WorkSheet!V34*WorkSheet!W34*WorkSheet!AJ34</f>
        <v>0</v>
      </c>
      <c r="AC21" s="317"/>
      <c r="AD21" s="317"/>
      <c r="AE21" s="317">
        <f>AB21*0.4069</f>
        <v>0</v>
      </c>
      <c r="AF21" s="317"/>
      <c r="AG21" s="318"/>
      <c r="AH21" s="139"/>
      <c r="AI21" s="140">
        <f t="shared" si="10"/>
        <v>0</v>
      </c>
      <c r="AJ21" s="88">
        <f t="shared" si="11"/>
        <v>0</v>
      </c>
    </row>
    <row r="22" spans="2:36" x14ac:dyDescent="0.25">
      <c r="C22" s="40" t="str">
        <f>WorkSheet!B35</f>
        <v>Techs/Programmers</v>
      </c>
      <c r="D22" s="365">
        <f>WorkSheet!I35*WorkSheet!J35*WorkSheet!K35*WorkSheet!AF35</f>
        <v>0</v>
      </c>
      <c r="E22" s="347"/>
      <c r="F22" s="347"/>
      <c r="G22" s="317">
        <f>D22*0.4069</f>
        <v>0</v>
      </c>
      <c r="H22" s="317"/>
      <c r="I22" s="318"/>
      <c r="J22" s="319">
        <f>WorkSheet!L35*WorkSheet!M35*WorkSheet!N35*WorkSheet!AG35</f>
        <v>0</v>
      </c>
      <c r="K22" s="317"/>
      <c r="L22" s="317"/>
      <c r="M22" s="317">
        <f>J22*0.4069</f>
        <v>0</v>
      </c>
      <c r="N22" s="317"/>
      <c r="O22" s="318"/>
      <c r="P22" s="319">
        <f>WorkSheet!O35*WorkSheet!P35*WorkSheet!Q35*WorkSheet!AH35</f>
        <v>0</v>
      </c>
      <c r="Q22" s="317"/>
      <c r="R22" s="317"/>
      <c r="S22" s="317">
        <f>P22*0.4069</f>
        <v>0</v>
      </c>
      <c r="T22" s="317"/>
      <c r="U22" s="318"/>
      <c r="V22" s="319">
        <f>WorkSheet!R35*WorkSheet!S35*WorkSheet!T35*WorkSheet!AI35</f>
        <v>0</v>
      </c>
      <c r="W22" s="317"/>
      <c r="X22" s="317"/>
      <c r="Y22" s="317">
        <f>V22*0.4069</f>
        <v>0</v>
      </c>
      <c r="Z22" s="317"/>
      <c r="AA22" s="318"/>
      <c r="AB22" s="319">
        <f>WorkSheet!U35*WorkSheet!V35*WorkSheet!W35*WorkSheet!AJ35</f>
        <v>0</v>
      </c>
      <c r="AC22" s="317"/>
      <c r="AD22" s="317"/>
      <c r="AE22" s="317">
        <f>AB22*0.4069</f>
        <v>0</v>
      </c>
      <c r="AF22" s="317"/>
      <c r="AG22" s="318"/>
      <c r="AH22" s="139"/>
      <c r="AI22" s="140">
        <f t="shared" si="10"/>
        <v>0</v>
      </c>
      <c r="AJ22" s="88">
        <f t="shared" si="11"/>
        <v>0</v>
      </c>
    </row>
    <row r="23" spans="2:36" x14ac:dyDescent="0.25">
      <c r="C23" s="40" t="str">
        <f>WorkSheet!B36</f>
        <v>Secretarial-Clerical</v>
      </c>
      <c r="D23" s="365">
        <f>WorkSheet!I36*WorkSheet!J36*WorkSheet!K36*WorkSheet!AF36</f>
        <v>0</v>
      </c>
      <c r="E23" s="347"/>
      <c r="F23" s="347"/>
      <c r="G23" s="317">
        <f>D23*0.4069</f>
        <v>0</v>
      </c>
      <c r="H23" s="317"/>
      <c r="I23" s="318"/>
      <c r="J23" s="319">
        <f>WorkSheet!L36*WorkSheet!M36*WorkSheet!N36*WorkSheet!AG36</f>
        <v>0</v>
      </c>
      <c r="K23" s="317"/>
      <c r="L23" s="317"/>
      <c r="M23" s="317">
        <f>J23*0.4069</f>
        <v>0</v>
      </c>
      <c r="N23" s="317"/>
      <c r="O23" s="318"/>
      <c r="P23" s="319">
        <f>WorkSheet!O36*WorkSheet!P36*WorkSheet!Q36*WorkSheet!AH36</f>
        <v>0</v>
      </c>
      <c r="Q23" s="317"/>
      <c r="R23" s="317"/>
      <c r="S23" s="317">
        <f>P23*0.4069</f>
        <v>0</v>
      </c>
      <c r="T23" s="317"/>
      <c r="U23" s="318"/>
      <c r="V23" s="319">
        <f>WorkSheet!R36*WorkSheet!S36*WorkSheet!T36*WorkSheet!AI36</f>
        <v>0</v>
      </c>
      <c r="W23" s="317"/>
      <c r="X23" s="317"/>
      <c r="Y23" s="317">
        <f>V23*0.4069</f>
        <v>0</v>
      </c>
      <c r="Z23" s="317"/>
      <c r="AA23" s="318"/>
      <c r="AB23" s="319">
        <f>WorkSheet!U36*WorkSheet!V36*WorkSheet!W36*WorkSheet!AJ36</f>
        <v>0</v>
      </c>
      <c r="AC23" s="317"/>
      <c r="AD23" s="317"/>
      <c r="AE23" s="317">
        <f>AB23*0.4069</f>
        <v>0</v>
      </c>
      <c r="AF23" s="317"/>
      <c r="AG23" s="318"/>
      <c r="AH23" s="139"/>
      <c r="AI23" s="140">
        <f t="shared" si="10"/>
        <v>0</v>
      </c>
      <c r="AJ23" s="88">
        <f t="shared" si="11"/>
        <v>0</v>
      </c>
    </row>
    <row r="24" spans="2:36" ht="15.75" thickBot="1" x14ac:dyDescent="0.3">
      <c r="C24" s="40" t="str">
        <f>WorkSheet!B37</f>
        <v>Other</v>
      </c>
      <c r="D24" s="373">
        <f>WorkSheet!I37*WorkSheet!J37*WorkSheet!K37*WorkSheet!AF37</f>
        <v>0</v>
      </c>
      <c r="E24" s="374"/>
      <c r="F24" s="374"/>
      <c r="G24" s="315">
        <f>D24*0.4069</f>
        <v>0</v>
      </c>
      <c r="H24" s="315"/>
      <c r="I24" s="316"/>
      <c r="J24" s="346">
        <f>WorkSheet!L37*WorkSheet!M37*WorkSheet!N37*WorkSheet!AG37</f>
        <v>0</v>
      </c>
      <c r="K24" s="315"/>
      <c r="L24" s="315"/>
      <c r="M24" s="315">
        <f>J24*0.4069</f>
        <v>0</v>
      </c>
      <c r="N24" s="315"/>
      <c r="O24" s="316"/>
      <c r="P24" s="346">
        <f>WorkSheet!O37*WorkSheet!P37*WorkSheet!Q37*WorkSheet!AH37</f>
        <v>0</v>
      </c>
      <c r="Q24" s="315"/>
      <c r="R24" s="315"/>
      <c r="S24" s="315">
        <f>P24*0.4069</f>
        <v>0</v>
      </c>
      <c r="T24" s="315"/>
      <c r="U24" s="316"/>
      <c r="V24" s="346">
        <f>WorkSheet!R37*WorkSheet!S37*WorkSheet!T37*WorkSheet!AI37</f>
        <v>0</v>
      </c>
      <c r="W24" s="315"/>
      <c r="X24" s="315"/>
      <c r="Y24" s="315">
        <f>V24*0.4069</f>
        <v>0</v>
      </c>
      <c r="Z24" s="315"/>
      <c r="AA24" s="316"/>
      <c r="AB24" s="346">
        <f>WorkSheet!U37*WorkSheet!V37*WorkSheet!W37*WorkSheet!AJ37</f>
        <v>0</v>
      </c>
      <c r="AC24" s="315"/>
      <c r="AD24" s="315"/>
      <c r="AE24" s="315">
        <f>AB24*0.4069</f>
        <v>0</v>
      </c>
      <c r="AF24" s="315"/>
      <c r="AG24" s="316"/>
      <c r="AH24" s="139"/>
      <c r="AI24" s="141">
        <f t="shared" si="10"/>
        <v>0</v>
      </c>
      <c r="AJ24" s="142">
        <f t="shared" si="11"/>
        <v>0</v>
      </c>
    </row>
    <row r="25" spans="2:36" ht="15.75" thickBot="1" x14ac:dyDescent="0.3">
      <c r="C25" s="51" t="s">
        <v>74</v>
      </c>
      <c r="D25" s="312">
        <f>SUM(D19:F24)</f>
        <v>0</v>
      </c>
      <c r="E25" s="313"/>
      <c r="F25" s="314"/>
      <c r="G25" s="312">
        <f>SUM(G19:I24)</f>
        <v>0</v>
      </c>
      <c r="H25" s="313"/>
      <c r="I25" s="314"/>
      <c r="J25" s="312">
        <f>SUM(J19:L24)</f>
        <v>0</v>
      </c>
      <c r="K25" s="313"/>
      <c r="L25" s="314"/>
      <c r="M25" s="312">
        <f>SUM(M19:O24)</f>
        <v>0</v>
      </c>
      <c r="N25" s="313"/>
      <c r="O25" s="314"/>
      <c r="P25" s="312">
        <f>SUM(P19:R24)</f>
        <v>0</v>
      </c>
      <c r="Q25" s="313"/>
      <c r="R25" s="314"/>
      <c r="S25" s="312">
        <f>SUM(S19:U24)</f>
        <v>0</v>
      </c>
      <c r="T25" s="313"/>
      <c r="U25" s="314"/>
      <c r="V25" s="312">
        <f>SUM(V19:X24)</f>
        <v>0</v>
      </c>
      <c r="W25" s="313"/>
      <c r="X25" s="314"/>
      <c r="Y25" s="312">
        <f>SUM(Y19:AA24)</f>
        <v>0</v>
      </c>
      <c r="Z25" s="313"/>
      <c r="AA25" s="314"/>
      <c r="AB25" s="312">
        <f>SUM(AB19:AD24)</f>
        <v>0</v>
      </c>
      <c r="AC25" s="313"/>
      <c r="AD25" s="314"/>
      <c r="AE25" s="313">
        <f>SUM(AE19:AG24)</f>
        <v>0</v>
      </c>
      <c r="AF25" s="313"/>
      <c r="AG25" s="314"/>
      <c r="AH25" s="156"/>
      <c r="AI25" s="155">
        <f>SUM(AI19:AI24)</f>
        <v>0</v>
      </c>
      <c r="AJ25" s="155">
        <f>SUM(AJ19:AJ24)</f>
        <v>0</v>
      </c>
    </row>
    <row r="26" spans="2:36" ht="6.75" customHeight="1" thickBot="1" x14ac:dyDescent="0.3">
      <c r="C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79"/>
      <c r="AI26" s="72"/>
      <c r="AJ26" s="72"/>
    </row>
    <row r="27" spans="2:36" ht="15.75" customHeight="1" thickBot="1" x14ac:dyDescent="0.3">
      <c r="B27" s="26"/>
      <c r="C27" s="26" t="s">
        <v>43</v>
      </c>
      <c r="D27" s="331">
        <f>SUM(D15,D25)</f>
        <v>0</v>
      </c>
      <c r="E27" s="332"/>
      <c r="F27" s="332"/>
      <c r="G27" s="332"/>
      <c r="H27" s="332"/>
      <c r="I27" s="333"/>
      <c r="J27" s="331">
        <f>SUM(J15,J25)</f>
        <v>0</v>
      </c>
      <c r="K27" s="332"/>
      <c r="L27" s="332"/>
      <c r="M27" s="332"/>
      <c r="N27" s="332"/>
      <c r="O27" s="333"/>
      <c r="P27" s="331">
        <f>SUM(P15,P25)</f>
        <v>0</v>
      </c>
      <c r="Q27" s="332"/>
      <c r="R27" s="332"/>
      <c r="S27" s="332"/>
      <c r="T27" s="332"/>
      <c r="U27" s="333"/>
      <c r="V27" s="331">
        <f>SUM(V15,V25)</f>
        <v>0</v>
      </c>
      <c r="W27" s="332"/>
      <c r="X27" s="332"/>
      <c r="Y27" s="332"/>
      <c r="Z27" s="332"/>
      <c r="AA27" s="333"/>
      <c r="AB27" s="331">
        <f>SUM(AB15,AB25)</f>
        <v>0</v>
      </c>
      <c r="AC27" s="332"/>
      <c r="AD27" s="332"/>
      <c r="AE27" s="332"/>
      <c r="AF27" s="332"/>
      <c r="AG27" s="333"/>
      <c r="AH27" s="80"/>
      <c r="AI27" s="403">
        <f>SUM(D27:AG27)</f>
        <v>0</v>
      </c>
      <c r="AJ27" s="404"/>
    </row>
    <row r="28" spans="2:36" ht="5.25" customHeight="1" thickBot="1" x14ac:dyDescent="0.3">
      <c r="C28" s="2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79"/>
      <c r="AI28" s="72"/>
      <c r="AJ28" s="72"/>
    </row>
    <row r="29" spans="2:36" ht="17.25" customHeight="1" thickBot="1" x14ac:dyDescent="0.3">
      <c r="B29" s="67" t="s">
        <v>35</v>
      </c>
      <c r="C29" s="147" t="s">
        <v>37</v>
      </c>
      <c r="D29" s="328">
        <f>SUM(G15,G25)</f>
        <v>0</v>
      </c>
      <c r="E29" s="303"/>
      <c r="F29" s="303"/>
      <c r="G29" s="303"/>
      <c r="H29" s="303"/>
      <c r="I29" s="329"/>
      <c r="J29" s="330">
        <f>SUM(M15,M25)</f>
        <v>0</v>
      </c>
      <c r="K29" s="303"/>
      <c r="L29" s="303"/>
      <c r="M29" s="303"/>
      <c r="N29" s="303"/>
      <c r="O29" s="303"/>
      <c r="P29" s="328">
        <f>SUM(S15,S25)</f>
        <v>0</v>
      </c>
      <c r="Q29" s="303"/>
      <c r="R29" s="303"/>
      <c r="S29" s="303"/>
      <c r="T29" s="303"/>
      <c r="U29" s="303"/>
      <c r="V29" s="328">
        <f>SUM(Y15,Y25)</f>
        <v>0</v>
      </c>
      <c r="W29" s="303"/>
      <c r="X29" s="303"/>
      <c r="Y29" s="303"/>
      <c r="Z29" s="303"/>
      <c r="AA29" s="303"/>
      <c r="AB29" s="328">
        <f>SUM(AE15,AE25)</f>
        <v>0</v>
      </c>
      <c r="AC29" s="303"/>
      <c r="AD29" s="303"/>
      <c r="AE29" s="303"/>
      <c r="AF29" s="303"/>
      <c r="AG29" s="303"/>
      <c r="AH29" s="135"/>
      <c r="AI29" s="403">
        <f>SUM(D29:AG29)</f>
        <v>0</v>
      </c>
      <c r="AJ29" s="404"/>
    </row>
    <row r="30" spans="2:36" ht="7.5" customHeight="1" thickBot="1" x14ac:dyDescent="0.3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79"/>
      <c r="AI30" s="72"/>
      <c r="AJ30" s="72"/>
    </row>
    <row r="31" spans="2:36" ht="18.75" customHeight="1" thickBot="1" x14ac:dyDescent="0.3">
      <c r="C31" s="48" t="s">
        <v>44</v>
      </c>
      <c r="D31" s="320">
        <f>SUM(D27,D29)</f>
        <v>0</v>
      </c>
      <c r="E31" s="321"/>
      <c r="F31" s="321"/>
      <c r="G31" s="321"/>
      <c r="H31" s="321"/>
      <c r="I31" s="322"/>
      <c r="J31" s="323">
        <f t="shared" ref="J31" si="12">SUM(J27,J29)</f>
        <v>0</v>
      </c>
      <c r="K31" s="321"/>
      <c r="L31" s="321"/>
      <c r="M31" s="321"/>
      <c r="N31" s="321"/>
      <c r="O31" s="322"/>
      <c r="P31" s="323">
        <f t="shared" ref="P31" si="13">SUM(P27,P29)</f>
        <v>0</v>
      </c>
      <c r="Q31" s="321"/>
      <c r="R31" s="321"/>
      <c r="S31" s="321"/>
      <c r="T31" s="321"/>
      <c r="U31" s="322"/>
      <c r="V31" s="323">
        <f t="shared" ref="V31" si="14">SUM(V27,V29)</f>
        <v>0</v>
      </c>
      <c r="W31" s="321"/>
      <c r="X31" s="321"/>
      <c r="Y31" s="321"/>
      <c r="Z31" s="321"/>
      <c r="AA31" s="322"/>
      <c r="AB31" s="323">
        <f t="shared" ref="AB31" si="15">SUM(AB27,AB29)</f>
        <v>0</v>
      </c>
      <c r="AC31" s="321"/>
      <c r="AD31" s="321"/>
      <c r="AE31" s="321"/>
      <c r="AF31" s="321"/>
      <c r="AG31" s="324"/>
      <c r="AH31" s="150"/>
      <c r="AI31" s="419">
        <f>SUM(D31:AG31)</f>
        <v>0</v>
      </c>
      <c r="AJ31" s="420"/>
    </row>
    <row r="32" spans="2:36" ht="6" customHeight="1" x14ac:dyDescent="0.25">
      <c r="C32" s="2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80"/>
      <c r="AI32" s="72"/>
      <c r="AJ32" s="72"/>
    </row>
    <row r="33" spans="2:36" ht="3" customHeight="1" x14ac:dyDescent="0.25">
      <c r="B33" s="68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78"/>
      <c r="AI33" s="70"/>
      <c r="AJ33" s="76"/>
    </row>
    <row r="34" spans="2:36" ht="5.25" customHeight="1" thickBot="1" x14ac:dyDescent="0.3">
      <c r="AH34" s="78"/>
      <c r="AI34" s="72"/>
      <c r="AJ34" s="72"/>
    </row>
    <row r="35" spans="2:36" ht="18" customHeight="1" thickBot="1" x14ac:dyDescent="0.3">
      <c r="B35" s="67" t="s">
        <v>69</v>
      </c>
      <c r="C35" s="30" t="s">
        <v>68</v>
      </c>
      <c r="D35" s="334" t="s">
        <v>38</v>
      </c>
      <c r="E35" s="335"/>
      <c r="F35" s="335"/>
      <c r="G35" s="335"/>
      <c r="H35" s="335"/>
      <c r="I35" s="336"/>
      <c r="J35" s="337" t="s">
        <v>39</v>
      </c>
      <c r="K35" s="338"/>
      <c r="L35" s="338"/>
      <c r="M35" s="338"/>
      <c r="N35" s="338"/>
      <c r="O35" s="339"/>
      <c r="P35" s="340" t="s">
        <v>40</v>
      </c>
      <c r="Q35" s="341"/>
      <c r="R35" s="341"/>
      <c r="S35" s="341"/>
      <c r="T35" s="341"/>
      <c r="U35" s="342"/>
      <c r="V35" s="343" t="s">
        <v>41</v>
      </c>
      <c r="W35" s="344"/>
      <c r="X35" s="344"/>
      <c r="Y35" s="344"/>
      <c r="Z35" s="344"/>
      <c r="AA35" s="345"/>
      <c r="AB35" s="325" t="s">
        <v>42</v>
      </c>
      <c r="AC35" s="326"/>
      <c r="AD35" s="326"/>
      <c r="AE35" s="326"/>
      <c r="AF35" s="326"/>
      <c r="AG35" s="327"/>
      <c r="AH35" s="81"/>
      <c r="AI35" s="401" t="s">
        <v>110</v>
      </c>
      <c r="AJ35" s="402"/>
    </row>
    <row r="36" spans="2:36" ht="17.25" customHeight="1" thickBot="1" x14ac:dyDescent="0.3">
      <c r="C36" s="44" t="s">
        <v>75</v>
      </c>
      <c r="D36" s="371">
        <f>SUM(WorkSheet!I40,WorkSheet!J41)</f>
        <v>0</v>
      </c>
      <c r="E36" s="372"/>
      <c r="F36" s="372"/>
      <c r="G36" s="372"/>
      <c r="H36" s="372"/>
      <c r="I36" s="372"/>
      <c r="J36" s="371">
        <f>SUM(WorkSheet!O40,WorkSheet!P41)</f>
        <v>0</v>
      </c>
      <c r="K36" s="372"/>
      <c r="L36" s="372"/>
      <c r="M36" s="372"/>
      <c r="N36" s="372"/>
      <c r="O36" s="372"/>
      <c r="P36" s="371">
        <f>SUM(WorkSheet!U40,WorkSheet!V41)</f>
        <v>0</v>
      </c>
      <c r="Q36" s="372"/>
      <c r="R36" s="372"/>
      <c r="S36" s="372"/>
      <c r="T36" s="372"/>
      <c r="U36" s="372"/>
      <c r="V36" s="371">
        <f>SUM(WorkSheet!AA40,WorkSheet!AB41)</f>
        <v>0</v>
      </c>
      <c r="W36" s="372"/>
      <c r="X36" s="372"/>
      <c r="Y36" s="372"/>
      <c r="Z36" s="372"/>
      <c r="AA36" s="372"/>
      <c r="AB36" s="371">
        <f>SUM(WorkSheet!AG40,WorkSheet!AH41)</f>
        <v>0</v>
      </c>
      <c r="AC36" s="372"/>
      <c r="AD36" s="372"/>
      <c r="AE36" s="372"/>
      <c r="AF36" s="372"/>
      <c r="AG36" s="372"/>
      <c r="AH36" s="149"/>
      <c r="AI36" s="383">
        <f>SUM(D36:AG36)</f>
        <v>0</v>
      </c>
      <c r="AJ36" s="397"/>
    </row>
    <row r="37" spans="2:36" ht="15" customHeight="1" thickBot="1" x14ac:dyDescent="0.3">
      <c r="B37" s="67" t="s">
        <v>67</v>
      </c>
      <c r="C37" s="47" t="s">
        <v>63</v>
      </c>
      <c r="D37" s="27"/>
      <c r="E37" s="21"/>
      <c r="F37" s="21"/>
      <c r="AH37" s="78"/>
      <c r="AI37" s="405"/>
      <c r="AJ37" s="405"/>
    </row>
    <row r="38" spans="2:36" ht="15.75" thickBot="1" x14ac:dyDescent="0.3">
      <c r="C38" s="46" t="s">
        <v>76</v>
      </c>
      <c r="D38" s="367">
        <f>SUMIF(WorkSheet!$B$52:$B$55,"Domestic",WorkSheet!I52:K55)</f>
        <v>0</v>
      </c>
      <c r="E38" s="367"/>
      <c r="F38" s="367"/>
      <c r="G38" s="367"/>
      <c r="H38" s="367"/>
      <c r="I38" s="368"/>
      <c r="J38" s="333">
        <f>SUMIF(WorkSheet!$B$52:$B$55,"Domestic",WorkSheet!L52:N55)</f>
        <v>0</v>
      </c>
      <c r="K38" s="367"/>
      <c r="L38" s="367"/>
      <c r="M38" s="367"/>
      <c r="N38" s="367"/>
      <c r="O38" s="367"/>
      <c r="P38" s="367">
        <f>SUMIF(WorkSheet!$B$52:$B$55,"Domestic",WorkSheet!O52:Q55)</f>
        <v>0</v>
      </c>
      <c r="Q38" s="367"/>
      <c r="R38" s="367"/>
      <c r="S38" s="367"/>
      <c r="T38" s="367"/>
      <c r="U38" s="367"/>
      <c r="V38" s="367">
        <f>SUMIF(WorkSheet!$B$52:$B$55,"Domestic",WorkSheet!R52:T55)</f>
        <v>0</v>
      </c>
      <c r="W38" s="367"/>
      <c r="X38" s="367"/>
      <c r="Y38" s="367"/>
      <c r="Z38" s="367"/>
      <c r="AA38" s="367"/>
      <c r="AB38" s="367">
        <f>SUMIF(WorkSheet!$B$52:$B$55,"Domestic",WorkSheet!U52:W55)</f>
        <v>0</v>
      </c>
      <c r="AC38" s="367"/>
      <c r="AD38" s="367"/>
      <c r="AE38" s="367"/>
      <c r="AF38" s="367"/>
      <c r="AG38" s="367"/>
      <c r="AH38" s="42"/>
      <c r="AI38" s="406">
        <f>SUM(D38:AG38)</f>
        <v>0</v>
      </c>
      <c r="AJ38" s="407"/>
    </row>
    <row r="39" spans="2:36" ht="15.75" thickBot="1" x14ac:dyDescent="0.3">
      <c r="C39" s="46" t="s">
        <v>77</v>
      </c>
      <c r="D39" s="369">
        <f>SUMIF(WorkSheet!$B$52:$B$55,"Foreign",WorkSheet!I52:K55)</f>
        <v>0</v>
      </c>
      <c r="E39" s="369"/>
      <c r="F39" s="369"/>
      <c r="G39" s="369"/>
      <c r="H39" s="369"/>
      <c r="I39" s="370"/>
      <c r="J39" s="376">
        <f>SUMIF(WorkSheet!$B$52:$B$55,"Foreign",WorkSheet!L52:N55)</f>
        <v>0</v>
      </c>
      <c r="K39" s="366"/>
      <c r="L39" s="366"/>
      <c r="M39" s="366"/>
      <c r="N39" s="366"/>
      <c r="O39" s="366"/>
      <c r="P39" s="366">
        <f>SUMIF(WorkSheet!$B$52:$B$55,"Foreign",WorkSheet!O52:Q55)</f>
        <v>0</v>
      </c>
      <c r="Q39" s="366"/>
      <c r="R39" s="366"/>
      <c r="S39" s="366"/>
      <c r="T39" s="366"/>
      <c r="U39" s="366"/>
      <c r="V39" s="366">
        <f>SUMIF(WorkSheet!$B$52:$B$55,"Foreign",WorkSheet!R52:T55)</f>
        <v>0</v>
      </c>
      <c r="W39" s="366"/>
      <c r="X39" s="366"/>
      <c r="Y39" s="366"/>
      <c r="Z39" s="366"/>
      <c r="AA39" s="366"/>
      <c r="AB39" s="366">
        <f>SUMIF(WorkSheet!$B$52:$B$55,"Foreign",WorkSheet!U52:W55)</f>
        <v>0</v>
      </c>
      <c r="AC39" s="366"/>
      <c r="AD39" s="366"/>
      <c r="AE39" s="366"/>
      <c r="AF39" s="366"/>
      <c r="AG39" s="366"/>
      <c r="AH39" s="42"/>
      <c r="AI39" s="408">
        <f>SUM(D39:AG39)</f>
        <v>0</v>
      </c>
      <c r="AJ39" s="409"/>
    </row>
    <row r="40" spans="2:36" ht="15.75" thickBot="1" x14ac:dyDescent="0.3">
      <c r="C40" s="44" t="s">
        <v>75</v>
      </c>
      <c r="D40" s="371">
        <f>SUM(D38:I39)</f>
        <v>0</v>
      </c>
      <c r="E40" s="372"/>
      <c r="F40" s="372"/>
      <c r="G40" s="372"/>
      <c r="H40" s="372"/>
      <c r="I40" s="375"/>
      <c r="J40" s="371">
        <f t="shared" ref="J40" si="16">SUM(J38:O39)</f>
        <v>0</v>
      </c>
      <c r="K40" s="372"/>
      <c r="L40" s="372"/>
      <c r="M40" s="372"/>
      <c r="N40" s="372"/>
      <c r="O40" s="375"/>
      <c r="P40" s="371">
        <f t="shared" ref="P40" si="17">SUM(P38:U39)</f>
        <v>0</v>
      </c>
      <c r="Q40" s="372"/>
      <c r="R40" s="372"/>
      <c r="S40" s="372"/>
      <c r="T40" s="372"/>
      <c r="U40" s="375"/>
      <c r="V40" s="371">
        <f t="shared" ref="V40" si="18">SUM(V38:AA39)</f>
        <v>0</v>
      </c>
      <c r="W40" s="372"/>
      <c r="X40" s="372"/>
      <c r="Y40" s="372"/>
      <c r="Z40" s="372"/>
      <c r="AA40" s="375"/>
      <c r="AB40" s="371">
        <f t="shared" ref="AB40" si="19">SUM(AB38:AG39)</f>
        <v>0</v>
      </c>
      <c r="AC40" s="372"/>
      <c r="AD40" s="372"/>
      <c r="AE40" s="372"/>
      <c r="AF40" s="372"/>
      <c r="AG40" s="375"/>
      <c r="AH40" s="151"/>
      <c r="AI40" s="384">
        <f>SUM(D40:AG40)</f>
        <v>0</v>
      </c>
      <c r="AJ40" s="397"/>
    </row>
    <row r="41" spans="2:36" ht="6" customHeight="1" thickBot="1" x14ac:dyDescent="0.3">
      <c r="C41" s="46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81"/>
      <c r="AI41" s="405"/>
      <c r="AJ41" s="405"/>
    </row>
    <row r="42" spans="2:36" ht="16.5" thickBot="1" x14ac:dyDescent="0.3">
      <c r="B42" s="67" t="s">
        <v>83</v>
      </c>
      <c r="C42" s="30" t="s">
        <v>80</v>
      </c>
      <c r="D42" s="380" t="s">
        <v>84</v>
      </c>
      <c r="E42" s="380"/>
      <c r="F42" s="380"/>
      <c r="G42" s="380"/>
      <c r="H42" s="380"/>
      <c r="I42" s="136">
        <f>WorkSheet!K57</f>
        <v>0</v>
      </c>
      <c r="J42" s="380" t="s">
        <v>84</v>
      </c>
      <c r="K42" s="380"/>
      <c r="L42" s="380"/>
      <c r="M42" s="380"/>
      <c r="N42" s="380"/>
      <c r="O42" s="136">
        <f>WorkSheet!N57</f>
        <v>0</v>
      </c>
      <c r="P42" s="380" t="s">
        <v>84</v>
      </c>
      <c r="Q42" s="380"/>
      <c r="R42" s="380"/>
      <c r="S42" s="380"/>
      <c r="T42" s="380"/>
      <c r="U42" s="136">
        <f>WorkSheet!Q57</f>
        <v>0</v>
      </c>
      <c r="V42" s="380" t="s">
        <v>84</v>
      </c>
      <c r="W42" s="380"/>
      <c r="X42" s="380"/>
      <c r="Y42" s="380"/>
      <c r="Z42" s="380"/>
      <c r="AA42" s="136">
        <f>WorkSheet!T57</f>
        <v>0</v>
      </c>
      <c r="AB42" s="380" t="s">
        <v>84</v>
      </c>
      <c r="AC42" s="380"/>
      <c r="AD42" s="380"/>
      <c r="AE42" s="380"/>
      <c r="AF42" s="380"/>
      <c r="AG42" s="137">
        <f>WorkSheet!W57</f>
        <v>0</v>
      </c>
      <c r="AH42" s="89"/>
      <c r="AI42" s="410"/>
      <c r="AJ42" s="411"/>
    </row>
    <row r="43" spans="2:36" ht="15.75" thickBot="1" x14ac:dyDescent="0.3">
      <c r="C43" s="46" t="s">
        <v>87</v>
      </c>
      <c r="D43" s="367">
        <f>SUM(WorkSheet!I$59)*$I$42</f>
        <v>0</v>
      </c>
      <c r="E43" s="367"/>
      <c r="F43" s="367"/>
      <c r="G43" s="367"/>
      <c r="H43" s="367"/>
      <c r="I43" s="368"/>
      <c r="J43" s="367">
        <f>SUM(WorkSheet!O$59)*$I$42</f>
        <v>0</v>
      </c>
      <c r="K43" s="367"/>
      <c r="L43" s="367"/>
      <c r="M43" s="367"/>
      <c r="N43" s="367"/>
      <c r="O43" s="368"/>
      <c r="P43" s="367">
        <f>SUM(WorkSheet!U$59)*$I$42</f>
        <v>0</v>
      </c>
      <c r="Q43" s="367"/>
      <c r="R43" s="367"/>
      <c r="S43" s="367"/>
      <c r="T43" s="367"/>
      <c r="U43" s="368"/>
      <c r="V43" s="367">
        <f>SUM(WorkSheet!AA$59)*$I$42</f>
        <v>0</v>
      </c>
      <c r="W43" s="367"/>
      <c r="X43" s="367"/>
      <c r="Y43" s="367"/>
      <c r="Z43" s="367"/>
      <c r="AA43" s="368"/>
      <c r="AB43" s="367">
        <f>SUM(WorkSheet!AG$59)*$I$42</f>
        <v>0</v>
      </c>
      <c r="AC43" s="367"/>
      <c r="AD43" s="367"/>
      <c r="AE43" s="367"/>
      <c r="AF43" s="367"/>
      <c r="AG43" s="368"/>
      <c r="AH43" s="135"/>
      <c r="AI43" s="412">
        <f>SUM(D43:AG43)</f>
        <v>0</v>
      </c>
      <c r="AJ43" s="396"/>
    </row>
    <row r="44" spans="2:36" ht="15.75" thickBot="1" x14ac:dyDescent="0.3">
      <c r="C44" s="46" t="s">
        <v>86</v>
      </c>
      <c r="D44" s="381">
        <f>SUM(WorkSheet!I$60)*$I$42</f>
        <v>0</v>
      </c>
      <c r="E44" s="332"/>
      <c r="F44" s="332"/>
      <c r="G44" s="332"/>
      <c r="H44" s="332"/>
      <c r="I44" s="382"/>
      <c r="J44" s="381">
        <f>SUM(WorkSheet!O$60)*$I$42</f>
        <v>0</v>
      </c>
      <c r="K44" s="332"/>
      <c r="L44" s="332"/>
      <c r="M44" s="332"/>
      <c r="N44" s="332"/>
      <c r="O44" s="382"/>
      <c r="P44" s="381">
        <f>SUM(WorkSheet!U$60)*$I$42</f>
        <v>0</v>
      </c>
      <c r="Q44" s="332"/>
      <c r="R44" s="332"/>
      <c r="S44" s="332"/>
      <c r="T44" s="332"/>
      <c r="U44" s="382"/>
      <c r="V44" s="381">
        <f>SUM(WorkSheet!AA$60)*$I$42</f>
        <v>0</v>
      </c>
      <c r="W44" s="332"/>
      <c r="X44" s="332"/>
      <c r="Y44" s="332"/>
      <c r="Z44" s="332"/>
      <c r="AA44" s="382"/>
      <c r="AB44" s="381">
        <f>SUM(WorkSheet!AG$60)*$I$42</f>
        <v>0</v>
      </c>
      <c r="AC44" s="332"/>
      <c r="AD44" s="332"/>
      <c r="AE44" s="332"/>
      <c r="AF44" s="332"/>
      <c r="AG44" s="382"/>
      <c r="AH44" s="135"/>
      <c r="AI44" s="413">
        <f>SUM(D44:AG44)</f>
        <v>0</v>
      </c>
      <c r="AJ44" s="414"/>
    </row>
    <row r="45" spans="2:36" ht="15.75" thickBot="1" x14ac:dyDescent="0.3">
      <c r="C45" s="46" t="s">
        <v>85</v>
      </c>
      <c r="D45" s="381">
        <f>SUM(WorkSheet!I$61)*$I$42</f>
        <v>0</v>
      </c>
      <c r="E45" s="332"/>
      <c r="F45" s="332"/>
      <c r="G45" s="332"/>
      <c r="H45" s="332"/>
      <c r="I45" s="382"/>
      <c r="J45" s="381">
        <f>SUM(WorkSheet!O$61)*$I$42</f>
        <v>0</v>
      </c>
      <c r="K45" s="332"/>
      <c r="L45" s="332"/>
      <c r="M45" s="332"/>
      <c r="N45" s="332"/>
      <c r="O45" s="382"/>
      <c r="P45" s="381">
        <f>SUM(WorkSheet!U$61)*$I$42</f>
        <v>0</v>
      </c>
      <c r="Q45" s="332"/>
      <c r="R45" s="332"/>
      <c r="S45" s="332"/>
      <c r="T45" s="332"/>
      <c r="U45" s="382"/>
      <c r="V45" s="381">
        <f>SUM(WorkSheet!AA$61)*$I$42</f>
        <v>0</v>
      </c>
      <c r="W45" s="332"/>
      <c r="X45" s="332"/>
      <c r="Y45" s="332"/>
      <c r="Z45" s="332"/>
      <c r="AA45" s="382"/>
      <c r="AB45" s="381">
        <f>SUM(WorkSheet!AG$61)*$I$42</f>
        <v>0</v>
      </c>
      <c r="AC45" s="332"/>
      <c r="AD45" s="332"/>
      <c r="AE45" s="332"/>
      <c r="AF45" s="332"/>
      <c r="AG45" s="382"/>
      <c r="AH45" s="135"/>
      <c r="AI45" s="413">
        <f t="shared" ref="AI45:AI46" si="20">SUM(D45:AG45)</f>
        <v>0</v>
      </c>
      <c r="AJ45" s="414"/>
    </row>
    <row r="46" spans="2:36" ht="15.75" thickBot="1" x14ac:dyDescent="0.3">
      <c r="C46" s="46" t="s">
        <v>88</v>
      </c>
      <c r="D46" s="377">
        <f>SUM(WorkSheet!I$62)*$I$42</f>
        <v>0</v>
      </c>
      <c r="E46" s="378"/>
      <c r="F46" s="378"/>
      <c r="G46" s="378"/>
      <c r="H46" s="378"/>
      <c r="I46" s="379"/>
      <c r="J46" s="377">
        <f>SUM(WorkSheet!O$62)*$I$42</f>
        <v>0</v>
      </c>
      <c r="K46" s="378"/>
      <c r="L46" s="378"/>
      <c r="M46" s="378"/>
      <c r="N46" s="378"/>
      <c r="O46" s="379"/>
      <c r="P46" s="377">
        <f>SUM(WorkSheet!U$62)*$I$42</f>
        <v>0</v>
      </c>
      <c r="Q46" s="378"/>
      <c r="R46" s="378"/>
      <c r="S46" s="378"/>
      <c r="T46" s="378"/>
      <c r="U46" s="379"/>
      <c r="V46" s="377">
        <f>SUM(WorkSheet!AA$62)*$I$42</f>
        <v>0</v>
      </c>
      <c r="W46" s="378"/>
      <c r="X46" s="378"/>
      <c r="Y46" s="378"/>
      <c r="Z46" s="378"/>
      <c r="AA46" s="379"/>
      <c r="AB46" s="377">
        <f>SUM(WorkSheet!AG$62)*$I$42</f>
        <v>0</v>
      </c>
      <c r="AC46" s="378"/>
      <c r="AD46" s="378"/>
      <c r="AE46" s="378"/>
      <c r="AF46" s="378"/>
      <c r="AG46" s="379"/>
      <c r="AH46" s="135"/>
      <c r="AI46" s="413">
        <f t="shared" si="20"/>
        <v>0</v>
      </c>
      <c r="AJ46" s="414"/>
    </row>
    <row r="47" spans="2:36" ht="15.75" thickBot="1" x14ac:dyDescent="0.3">
      <c r="C47" s="51" t="s">
        <v>74</v>
      </c>
      <c r="D47" s="371">
        <f>SUM(D43:I46)</f>
        <v>0</v>
      </c>
      <c r="E47" s="372"/>
      <c r="F47" s="372"/>
      <c r="G47" s="372"/>
      <c r="H47" s="372"/>
      <c r="I47" s="372"/>
      <c r="J47" s="371">
        <f t="shared" ref="J47" si="21">SUM(J43:O46)</f>
        <v>0</v>
      </c>
      <c r="K47" s="372"/>
      <c r="L47" s="372"/>
      <c r="M47" s="372"/>
      <c r="N47" s="372"/>
      <c r="O47" s="372"/>
      <c r="P47" s="371">
        <f t="shared" ref="P47" si="22">SUM(P43:U46)</f>
        <v>0</v>
      </c>
      <c r="Q47" s="372"/>
      <c r="R47" s="372"/>
      <c r="S47" s="372"/>
      <c r="T47" s="372"/>
      <c r="U47" s="372"/>
      <c r="V47" s="371">
        <f t="shared" ref="V47" si="23">SUM(V43:AA46)</f>
        <v>0</v>
      </c>
      <c r="W47" s="372"/>
      <c r="X47" s="372"/>
      <c r="Y47" s="372"/>
      <c r="Z47" s="372"/>
      <c r="AA47" s="372"/>
      <c r="AB47" s="371">
        <f t="shared" ref="AB47" si="24">SUM(AB43:AG46)</f>
        <v>0</v>
      </c>
      <c r="AC47" s="372"/>
      <c r="AD47" s="372"/>
      <c r="AE47" s="372"/>
      <c r="AF47" s="372"/>
      <c r="AG47" s="375"/>
      <c r="AH47" s="149"/>
      <c r="AI47" s="384">
        <f>SUM(D47:AG47)</f>
        <v>0</v>
      </c>
      <c r="AJ47" s="397"/>
    </row>
    <row r="48" spans="2:36" ht="16.5" thickBot="1" x14ac:dyDescent="0.3">
      <c r="B48" s="67" t="s">
        <v>98</v>
      </c>
      <c r="C48" s="30" t="s">
        <v>90</v>
      </c>
      <c r="AH48" s="78"/>
      <c r="AI48" s="405"/>
      <c r="AJ48" s="405"/>
    </row>
    <row r="49" spans="2:36" ht="15.75" thickBot="1" x14ac:dyDescent="0.3">
      <c r="C49" s="46" t="s">
        <v>91</v>
      </c>
      <c r="D49" s="367">
        <f>SUMIF(WorkSheet!$B$67:$B$81,C49,WorkSheet!I$67:K$81)</f>
        <v>0</v>
      </c>
      <c r="E49" s="367"/>
      <c r="F49" s="367"/>
      <c r="G49" s="367"/>
      <c r="H49" s="367"/>
      <c r="I49" s="368"/>
      <c r="J49" s="333">
        <f>SUMIF(WorkSheet!$B$67:$B$81,$C49,WorkSheet!L$67:N$81)</f>
        <v>0</v>
      </c>
      <c r="K49" s="367"/>
      <c r="L49" s="367"/>
      <c r="M49" s="367"/>
      <c r="N49" s="367"/>
      <c r="O49" s="367"/>
      <c r="P49" s="367">
        <f>SUMIF(WorkSheet!$B$67:$B$81,$C49,WorkSheet!O$67:Q$81)</f>
        <v>0</v>
      </c>
      <c r="Q49" s="367"/>
      <c r="R49" s="367"/>
      <c r="S49" s="367"/>
      <c r="T49" s="367"/>
      <c r="U49" s="367"/>
      <c r="V49" s="367">
        <f>SUMIF(WorkSheet!$B$67:$B$81,$C49,WorkSheet!R$67:T$81)</f>
        <v>0</v>
      </c>
      <c r="W49" s="367"/>
      <c r="X49" s="367"/>
      <c r="Y49" s="367"/>
      <c r="Z49" s="367"/>
      <c r="AA49" s="367"/>
      <c r="AB49" s="367">
        <f>SUMIF(WorkSheet!$B$67:$B$81,$C49,WorkSheet!U$67:W$81)</f>
        <v>0</v>
      </c>
      <c r="AC49" s="367"/>
      <c r="AD49" s="367"/>
      <c r="AE49" s="367"/>
      <c r="AF49" s="367"/>
      <c r="AG49" s="367"/>
      <c r="AH49" s="138"/>
      <c r="AI49" s="388">
        <f>SUM(D49:AG49)</f>
        <v>0</v>
      </c>
      <c r="AJ49" s="396"/>
    </row>
    <row r="50" spans="2:36" ht="15.75" thickBot="1" x14ac:dyDescent="0.3">
      <c r="C50" s="46" t="s">
        <v>92</v>
      </c>
      <c r="D50" s="367">
        <f>SUMIF(WorkSheet!$B$67:$B$81,C50,WorkSheet!I$67:K$81)</f>
        <v>0</v>
      </c>
      <c r="E50" s="367"/>
      <c r="F50" s="367"/>
      <c r="G50" s="367"/>
      <c r="H50" s="367"/>
      <c r="I50" s="368"/>
      <c r="J50" s="333">
        <f>SUMIF(WorkSheet!$B$67:$B$81,$C50,WorkSheet!L$67:N$81)</f>
        <v>0</v>
      </c>
      <c r="K50" s="367"/>
      <c r="L50" s="367"/>
      <c r="M50" s="367"/>
      <c r="N50" s="367"/>
      <c r="O50" s="367"/>
      <c r="P50" s="367">
        <f>SUMIF(WorkSheet!$B$67:$B$81,$C50,WorkSheet!O$67:Q$81)</f>
        <v>0</v>
      </c>
      <c r="Q50" s="367"/>
      <c r="R50" s="367"/>
      <c r="S50" s="367"/>
      <c r="T50" s="367"/>
      <c r="U50" s="367"/>
      <c r="V50" s="367">
        <f>SUMIF(WorkSheet!$B$67:$B$81,$C50,WorkSheet!R$67:T$81)</f>
        <v>0</v>
      </c>
      <c r="W50" s="367"/>
      <c r="X50" s="367"/>
      <c r="Y50" s="367"/>
      <c r="Z50" s="367"/>
      <c r="AA50" s="367"/>
      <c r="AB50" s="367">
        <f>SUMIF(WorkSheet!$B$67:$B$81,$C50,WorkSheet!U$67:W$81)</f>
        <v>0</v>
      </c>
      <c r="AC50" s="367"/>
      <c r="AD50" s="367"/>
      <c r="AE50" s="367"/>
      <c r="AF50" s="367"/>
      <c r="AG50" s="367"/>
      <c r="AH50" s="138"/>
      <c r="AI50" s="388">
        <f t="shared" ref="AI50:AI54" si="25">SUM(D50:AG50)</f>
        <v>0</v>
      </c>
      <c r="AJ50" s="396"/>
    </row>
    <row r="51" spans="2:36" ht="15.75" thickBot="1" x14ac:dyDescent="0.3">
      <c r="C51" s="46" t="s">
        <v>93</v>
      </c>
      <c r="D51" s="367">
        <f>SUMIF(WorkSheet!$B$67:$B$81,C51,WorkSheet!I$67:K$81)</f>
        <v>0</v>
      </c>
      <c r="E51" s="367"/>
      <c r="F51" s="367"/>
      <c r="G51" s="367"/>
      <c r="H51" s="367"/>
      <c r="I51" s="368"/>
      <c r="J51" s="333">
        <f>SUMIF(WorkSheet!$B$67:$B$81,$C51,WorkSheet!L$67:N$81)</f>
        <v>0</v>
      </c>
      <c r="K51" s="367"/>
      <c r="L51" s="367"/>
      <c r="M51" s="367"/>
      <c r="N51" s="367"/>
      <c r="O51" s="367"/>
      <c r="P51" s="367">
        <f>SUMIF(WorkSheet!$B$67:$B$81,$C51,WorkSheet!O$67:Q$81)</f>
        <v>0</v>
      </c>
      <c r="Q51" s="367"/>
      <c r="R51" s="367"/>
      <c r="S51" s="367"/>
      <c r="T51" s="367"/>
      <c r="U51" s="367"/>
      <c r="V51" s="367">
        <f>SUMIF(WorkSheet!$B$67:$B$81,$C51,WorkSheet!R$67:T$81)</f>
        <v>0</v>
      </c>
      <c r="W51" s="367"/>
      <c r="X51" s="367"/>
      <c r="Y51" s="367"/>
      <c r="Z51" s="367"/>
      <c r="AA51" s="367"/>
      <c r="AB51" s="367">
        <f>SUMIF(WorkSheet!$B$67:$B$81,$C51,WorkSheet!U$67:W$81)</f>
        <v>0</v>
      </c>
      <c r="AC51" s="367"/>
      <c r="AD51" s="367"/>
      <c r="AE51" s="367"/>
      <c r="AF51" s="367"/>
      <c r="AG51" s="367"/>
      <c r="AH51" s="138"/>
      <c r="AI51" s="388">
        <f t="shared" si="25"/>
        <v>0</v>
      </c>
      <c r="AJ51" s="396"/>
    </row>
    <row r="52" spans="2:36" ht="15.75" thickBot="1" x14ac:dyDescent="0.3">
      <c r="C52" s="46" t="s">
        <v>94</v>
      </c>
      <c r="D52" s="367">
        <f>SUMIF(WorkSheet!$B$67:$B$81,C52,WorkSheet!I$67:K$81)</f>
        <v>0</v>
      </c>
      <c r="E52" s="367"/>
      <c r="F52" s="367"/>
      <c r="G52" s="367"/>
      <c r="H52" s="367"/>
      <c r="I52" s="368"/>
      <c r="J52" s="333">
        <f>SUMIF(WorkSheet!$B$67:$B$81,$C52,WorkSheet!L$67:N$81)</f>
        <v>0</v>
      </c>
      <c r="K52" s="367"/>
      <c r="L52" s="367"/>
      <c r="M52" s="367"/>
      <c r="N52" s="367"/>
      <c r="O52" s="367"/>
      <c r="P52" s="367">
        <f>SUMIF(WorkSheet!$B$67:$B$81,$C52,WorkSheet!O$67:Q$81)</f>
        <v>0</v>
      </c>
      <c r="Q52" s="367"/>
      <c r="R52" s="367"/>
      <c r="S52" s="367"/>
      <c r="T52" s="367"/>
      <c r="U52" s="367"/>
      <c r="V52" s="367">
        <f>SUMIF(WorkSheet!$B$67:$B$81,$C52,WorkSheet!R$67:T$81)</f>
        <v>0</v>
      </c>
      <c r="W52" s="367"/>
      <c r="X52" s="367"/>
      <c r="Y52" s="367"/>
      <c r="Z52" s="367"/>
      <c r="AA52" s="367"/>
      <c r="AB52" s="367">
        <f>SUMIF(WorkSheet!$B$67:$B$81,$C52,WorkSheet!U$67:W$81)</f>
        <v>0</v>
      </c>
      <c r="AC52" s="367"/>
      <c r="AD52" s="367"/>
      <c r="AE52" s="367"/>
      <c r="AF52" s="367"/>
      <c r="AG52" s="367"/>
      <c r="AH52" s="138"/>
      <c r="AI52" s="388">
        <f t="shared" si="25"/>
        <v>0</v>
      </c>
      <c r="AJ52" s="396"/>
    </row>
    <row r="53" spans="2:36" ht="15.75" thickBot="1" x14ac:dyDescent="0.3">
      <c r="C53" s="46" t="s">
        <v>127</v>
      </c>
      <c r="D53" s="367">
        <f>SUMIF(WorkSheet!$B$67:$B$81,C53,WorkSheet!I$67:K$81)</f>
        <v>0</v>
      </c>
      <c r="E53" s="367"/>
      <c r="F53" s="367"/>
      <c r="G53" s="367"/>
      <c r="H53" s="367"/>
      <c r="I53" s="368"/>
      <c r="J53" s="333">
        <f>SUMIF(WorkSheet!$B$67:$B$81,$C53,WorkSheet!L$67:N$81)</f>
        <v>0</v>
      </c>
      <c r="K53" s="367"/>
      <c r="L53" s="367"/>
      <c r="M53" s="367"/>
      <c r="N53" s="367"/>
      <c r="O53" s="367"/>
      <c r="P53" s="367">
        <f>SUMIF(WorkSheet!$B$67:$B$81,$C53,WorkSheet!O$67:Q$81)</f>
        <v>0</v>
      </c>
      <c r="Q53" s="367"/>
      <c r="R53" s="367"/>
      <c r="S53" s="367"/>
      <c r="T53" s="367"/>
      <c r="U53" s="367"/>
      <c r="V53" s="367">
        <f>SUMIF(WorkSheet!$B$67:$B$81,$C53,WorkSheet!R$67:T$81)</f>
        <v>0</v>
      </c>
      <c r="W53" s="367"/>
      <c r="X53" s="367"/>
      <c r="Y53" s="367"/>
      <c r="Z53" s="367"/>
      <c r="AA53" s="367"/>
      <c r="AB53" s="367">
        <f>SUMIF(WorkSheet!$B$67:$B$81,$C53,WorkSheet!U$67:W$81)</f>
        <v>0</v>
      </c>
      <c r="AC53" s="367"/>
      <c r="AD53" s="367"/>
      <c r="AE53" s="367"/>
      <c r="AF53" s="367"/>
      <c r="AG53" s="367"/>
      <c r="AH53" s="138"/>
      <c r="AI53" s="388">
        <f t="shared" si="25"/>
        <v>0</v>
      </c>
      <c r="AJ53" s="396"/>
    </row>
    <row r="54" spans="2:36" ht="15.75" thickBot="1" x14ac:dyDescent="0.3">
      <c r="C54" s="46" t="s">
        <v>28</v>
      </c>
      <c r="D54" s="369">
        <f>SUMIF(WorkSheet!$B$67:$B$81,C54,WorkSheet!I$67:K$81)</f>
        <v>0</v>
      </c>
      <c r="E54" s="369"/>
      <c r="F54" s="369"/>
      <c r="G54" s="369"/>
      <c r="H54" s="369"/>
      <c r="I54" s="370"/>
      <c r="J54" s="376">
        <f>SUMIF(WorkSheet!$B$67:$B$81,$C54,WorkSheet!L$67:N$81)</f>
        <v>0</v>
      </c>
      <c r="K54" s="366"/>
      <c r="L54" s="366"/>
      <c r="M54" s="366"/>
      <c r="N54" s="366"/>
      <c r="O54" s="366"/>
      <c r="P54" s="366">
        <f>SUMIF(WorkSheet!$B$67:$B$81,$C54,WorkSheet!O$67:Q$81)</f>
        <v>0</v>
      </c>
      <c r="Q54" s="366"/>
      <c r="R54" s="366"/>
      <c r="S54" s="366"/>
      <c r="T54" s="366"/>
      <c r="U54" s="366"/>
      <c r="V54" s="366">
        <f>SUMIF(WorkSheet!$B$67:$B$81,$C54,WorkSheet!R$67:T$81)</f>
        <v>0</v>
      </c>
      <c r="W54" s="366"/>
      <c r="X54" s="366"/>
      <c r="Y54" s="366"/>
      <c r="Z54" s="366"/>
      <c r="AA54" s="366"/>
      <c r="AB54" s="366">
        <f>SUMIF(WorkSheet!$B$67:$B$81,$C54,WorkSheet!U$67:W$81)</f>
        <v>0</v>
      </c>
      <c r="AC54" s="366"/>
      <c r="AD54" s="366"/>
      <c r="AE54" s="366"/>
      <c r="AF54" s="366"/>
      <c r="AG54" s="366"/>
      <c r="AH54" s="138"/>
      <c r="AI54" s="388">
        <f t="shared" si="25"/>
        <v>0</v>
      </c>
      <c r="AJ54" s="396"/>
    </row>
    <row r="55" spans="2:36" ht="15.75" thickBot="1" x14ac:dyDescent="0.3">
      <c r="C55" s="51" t="s">
        <v>74</v>
      </c>
      <c r="D55" s="371">
        <f>SUM(D49:I54)</f>
        <v>0</v>
      </c>
      <c r="E55" s="372"/>
      <c r="F55" s="372"/>
      <c r="G55" s="372"/>
      <c r="H55" s="372"/>
      <c r="I55" s="372"/>
      <c r="J55" s="371">
        <f t="shared" ref="J55" si="26">SUM(J49:O54)</f>
        <v>0</v>
      </c>
      <c r="K55" s="372"/>
      <c r="L55" s="372"/>
      <c r="M55" s="372"/>
      <c r="N55" s="372"/>
      <c r="O55" s="372"/>
      <c r="P55" s="371">
        <f t="shared" ref="P55" si="27">SUM(P49:U54)</f>
        <v>0</v>
      </c>
      <c r="Q55" s="372"/>
      <c r="R55" s="372"/>
      <c r="S55" s="372"/>
      <c r="T55" s="372"/>
      <c r="U55" s="372"/>
      <c r="V55" s="371">
        <f t="shared" ref="V55" si="28">SUM(V49:AA54)</f>
        <v>0</v>
      </c>
      <c r="W55" s="372"/>
      <c r="X55" s="372"/>
      <c r="Y55" s="372"/>
      <c r="Z55" s="372"/>
      <c r="AA55" s="372"/>
      <c r="AB55" s="371">
        <f t="shared" ref="AB55" si="29">SUM(AB49:AG54)</f>
        <v>0</v>
      </c>
      <c r="AC55" s="372"/>
      <c r="AD55" s="372"/>
      <c r="AE55" s="372"/>
      <c r="AF55" s="372"/>
      <c r="AG55" s="375"/>
      <c r="AH55" s="149"/>
      <c r="AI55" s="384">
        <f>SUM(D55:AG55)</f>
        <v>0</v>
      </c>
      <c r="AJ55" s="397"/>
    </row>
    <row r="56" spans="2:36" ht="8.25" customHeight="1" thickBot="1" x14ac:dyDescent="0.3">
      <c r="AH56" s="78"/>
      <c r="AI56" s="405"/>
      <c r="AJ56" s="405"/>
    </row>
    <row r="57" spans="2:36" ht="16.5" thickBot="1" x14ac:dyDescent="0.3">
      <c r="B57" s="67" t="s">
        <v>100</v>
      </c>
      <c r="C57" s="30" t="s">
        <v>99</v>
      </c>
      <c r="D57" s="383">
        <f>SUM(D31,D36,D40,D47,D55)</f>
        <v>0</v>
      </c>
      <c r="E57" s="384"/>
      <c r="F57" s="384"/>
      <c r="G57" s="384"/>
      <c r="H57" s="384"/>
      <c r="I57" s="385"/>
      <c r="J57" s="383">
        <f t="shared" ref="J57" si="30">SUM(J31,J36,J40,J47,J55)</f>
        <v>0</v>
      </c>
      <c r="K57" s="384"/>
      <c r="L57" s="384"/>
      <c r="M57" s="384"/>
      <c r="N57" s="384"/>
      <c r="O57" s="385"/>
      <c r="P57" s="383">
        <f t="shared" ref="P57" si="31">SUM(P31,P36,P40,P47,P55)</f>
        <v>0</v>
      </c>
      <c r="Q57" s="384"/>
      <c r="R57" s="384"/>
      <c r="S57" s="384"/>
      <c r="T57" s="384"/>
      <c r="U57" s="385"/>
      <c r="V57" s="383">
        <f t="shared" ref="V57" si="32">SUM(V31,V36,V40,V47,V55)</f>
        <v>0</v>
      </c>
      <c r="W57" s="384"/>
      <c r="X57" s="384"/>
      <c r="Y57" s="384"/>
      <c r="Z57" s="384"/>
      <c r="AA57" s="385"/>
      <c r="AB57" s="383">
        <f t="shared" ref="AB57" si="33">SUM(AB31,AB36,AB40,AB47,AB55)</f>
        <v>0</v>
      </c>
      <c r="AC57" s="384"/>
      <c r="AD57" s="384"/>
      <c r="AE57" s="384"/>
      <c r="AF57" s="384"/>
      <c r="AG57" s="385"/>
      <c r="AH57" s="149"/>
      <c r="AI57" s="321">
        <f>SUM(D57:AG57)</f>
        <v>0</v>
      </c>
      <c r="AJ57" s="324"/>
    </row>
    <row r="58" spans="2:36" ht="6.6" customHeight="1" x14ac:dyDescent="0.25">
      <c r="C58" s="2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80"/>
      <c r="AI58" s="405"/>
      <c r="AJ58" s="405"/>
    </row>
    <row r="59" spans="2:36" ht="18.600000000000001" customHeight="1" x14ac:dyDescent="0.25">
      <c r="B59" s="185" t="s">
        <v>139</v>
      </c>
      <c r="C59" s="187" t="s">
        <v>140</v>
      </c>
      <c r="D59" s="386">
        <f>SUM($D57-$D$47-$D53-$D36)+(IF(D$53&lt;=25000, D$53,25000))</f>
        <v>0</v>
      </c>
      <c r="E59" s="386"/>
      <c r="F59" s="386"/>
      <c r="G59" s="386"/>
      <c r="H59" s="386"/>
      <c r="I59" s="386"/>
      <c r="J59" s="386">
        <f t="shared" ref="J59" si="34">SUM($D57-$D$47-$D53-$D36)+(IF(J$53&lt;=25000, J$53,25000))</f>
        <v>0</v>
      </c>
      <c r="K59" s="386"/>
      <c r="L59" s="386"/>
      <c r="M59" s="386"/>
      <c r="N59" s="386"/>
      <c r="O59" s="386"/>
      <c r="P59" s="386">
        <f t="shared" ref="P59" si="35">SUM($D57-$D$47-$D53-$D36)+(IF(P$53&lt;=25000, P$53,25000))</f>
        <v>0</v>
      </c>
      <c r="Q59" s="386"/>
      <c r="R59" s="386"/>
      <c r="S59" s="386"/>
      <c r="T59" s="386"/>
      <c r="U59" s="386"/>
      <c r="V59" s="386">
        <f t="shared" ref="V59" si="36">SUM($D57-$D$47-$D53-$D36)+(IF(V$53&lt;=25000, V$53,25000))</f>
        <v>0</v>
      </c>
      <c r="W59" s="386"/>
      <c r="X59" s="386"/>
      <c r="Y59" s="386"/>
      <c r="Z59" s="386"/>
      <c r="AA59" s="386"/>
      <c r="AB59" s="386">
        <f t="shared" ref="AB59" si="37">SUM($D57-$D$47-$D53-$D36)+(IF(AB$53&lt;=25000, AB$53,25000))</f>
        <v>0</v>
      </c>
      <c r="AC59" s="386"/>
      <c r="AD59" s="386"/>
      <c r="AE59" s="386"/>
      <c r="AF59" s="386"/>
      <c r="AG59" s="386"/>
      <c r="AH59" s="186"/>
      <c r="AI59" s="421">
        <f>SUM(D59:AG59)</f>
        <v>0</v>
      </c>
      <c r="AJ59" s="422"/>
    </row>
    <row r="60" spans="2:36" ht="16.899999999999999" customHeight="1" thickBot="1" x14ac:dyDescent="0.3">
      <c r="D60" s="188"/>
      <c r="AH60" s="78"/>
      <c r="AI60" s="405"/>
      <c r="AJ60" s="405"/>
    </row>
    <row r="61" spans="2:36" ht="16.5" thickBot="1" x14ac:dyDescent="0.3">
      <c r="B61" s="67" t="s">
        <v>105</v>
      </c>
      <c r="C61" s="30" t="s">
        <v>137</v>
      </c>
      <c r="D61" s="334" t="s">
        <v>38</v>
      </c>
      <c r="E61" s="335"/>
      <c r="F61" s="335"/>
      <c r="G61" s="335"/>
      <c r="H61" s="335"/>
      <c r="I61" s="336"/>
      <c r="J61" s="337" t="s">
        <v>39</v>
      </c>
      <c r="K61" s="338"/>
      <c r="L61" s="338"/>
      <c r="M61" s="338"/>
      <c r="N61" s="338"/>
      <c r="O61" s="339"/>
      <c r="P61" s="340" t="s">
        <v>40</v>
      </c>
      <c r="Q61" s="341"/>
      <c r="R61" s="341"/>
      <c r="S61" s="341"/>
      <c r="T61" s="341"/>
      <c r="U61" s="342"/>
      <c r="V61" s="343" t="s">
        <v>41</v>
      </c>
      <c r="W61" s="344"/>
      <c r="X61" s="344"/>
      <c r="Y61" s="344"/>
      <c r="Z61" s="344"/>
      <c r="AA61" s="345"/>
      <c r="AB61" s="325" t="s">
        <v>42</v>
      </c>
      <c r="AC61" s="326"/>
      <c r="AD61" s="326"/>
      <c r="AE61" s="326"/>
      <c r="AF61" s="326"/>
      <c r="AG61" s="327"/>
      <c r="AH61" s="81"/>
      <c r="AI61" s="423" t="s">
        <v>110</v>
      </c>
      <c r="AJ61" s="424"/>
    </row>
    <row r="62" spans="2:36" ht="15.75" thickBot="1" x14ac:dyDescent="0.3">
      <c r="B62" s="84"/>
      <c r="C62" s="66" t="s">
        <v>102</v>
      </c>
      <c r="D62" s="393">
        <f>($B62/100)*(D31)</f>
        <v>0</v>
      </c>
      <c r="E62" s="394"/>
      <c r="F62" s="394"/>
      <c r="G62" s="394"/>
      <c r="H62" s="394"/>
      <c r="I62" s="395"/>
      <c r="J62" s="393">
        <f>($B62/100)*(J31)</f>
        <v>0</v>
      </c>
      <c r="K62" s="394"/>
      <c r="L62" s="394"/>
      <c r="M62" s="394"/>
      <c r="N62" s="394"/>
      <c r="O62" s="395"/>
      <c r="P62" s="393">
        <f>($B62/100)*(P31)</f>
        <v>0</v>
      </c>
      <c r="Q62" s="394"/>
      <c r="R62" s="394"/>
      <c r="S62" s="394"/>
      <c r="T62" s="394"/>
      <c r="U62" s="395"/>
      <c r="V62" s="393">
        <f t="shared" ref="V62" si="38">($B62/100)*(V31)</f>
        <v>0</v>
      </c>
      <c r="W62" s="394"/>
      <c r="X62" s="394"/>
      <c r="Y62" s="394"/>
      <c r="Z62" s="394"/>
      <c r="AA62" s="395"/>
      <c r="AB62" s="393">
        <f t="shared" ref="AB62" si="39">($B62/100)*(AB31)</f>
        <v>0</v>
      </c>
      <c r="AC62" s="394"/>
      <c r="AD62" s="394"/>
      <c r="AE62" s="394"/>
      <c r="AF62" s="394"/>
      <c r="AG62" s="395"/>
      <c r="AH62" s="82"/>
      <c r="AI62" s="425">
        <f>SUM(D62:AG62)</f>
        <v>0</v>
      </c>
      <c r="AJ62" s="426"/>
    </row>
    <row r="63" spans="2:36" ht="15.75" thickBot="1" x14ac:dyDescent="0.3">
      <c r="B63" s="85"/>
      <c r="C63" s="66" t="s">
        <v>103</v>
      </c>
      <c r="D63" s="393">
        <f>($B63/100)*D57</f>
        <v>0</v>
      </c>
      <c r="E63" s="394"/>
      <c r="F63" s="394"/>
      <c r="G63" s="394"/>
      <c r="H63" s="394"/>
      <c r="I63" s="395"/>
      <c r="J63" s="393">
        <f t="shared" ref="J63" si="40">($B63/100)*J57</f>
        <v>0</v>
      </c>
      <c r="K63" s="394"/>
      <c r="L63" s="394"/>
      <c r="M63" s="394"/>
      <c r="N63" s="394"/>
      <c r="O63" s="395"/>
      <c r="P63" s="393">
        <f t="shared" ref="P63" si="41">($B63/100)*P57</f>
        <v>0</v>
      </c>
      <c r="Q63" s="394"/>
      <c r="R63" s="394"/>
      <c r="S63" s="394"/>
      <c r="T63" s="394"/>
      <c r="U63" s="395"/>
      <c r="V63" s="393">
        <f t="shared" ref="V63" si="42">($B63/100)*V57</f>
        <v>0</v>
      </c>
      <c r="W63" s="394"/>
      <c r="X63" s="394"/>
      <c r="Y63" s="394"/>
      <c r="Z63" s="394"/>
      <c r="AA63" s="395"/>
      <c r="AB63" s="393">
        <f t="shared" ref="AB63" si="43">($B63/100)*AB57</f>
        <v>0</v>
      </c>
      <c r="AC63" s="394"/>
      <c r="AD63" s="394"/>
      <c r="AE63" s="394"/>
      <c r="AF63" s="394"/>
      <c r="AG63" s="395"/>
      <c r="AH63" s="82"/>
      <c r="AI63" s="425">
        <f t="shared" ref="AI63:AI64" si="44">SUM(D63:AG63)</f>
        <v>0</v>
      </c>
      <c r="AJ63" s="426"/>
    </row>
    <row r="64" spans="2:36" ht="15.75" thickBot="1" x14ac:dyDescent="0.3">
      <c r="B64" s="86">
        <v>42</v>
      </c>
      <c r="C64" s="66" t="s">
        <v>104</v>
      </c>
      <c r="D64" s="393">
        <f>SUM(($B64/100)*((D57-D47-D36-D53)+IF(D$53&lt;=25000,D$53,25000)))</f>
        <v>0</v>
      </c>
      <c r="E64" s="394"/>
      <c r="F64" s="394"/>
      <c r="G64" s="394"/>
      <c r="H64" s="394"/>
      <c r="I64" s="395"/>
      <c r="J64" s="393">
        <f t="shared" ref="J64" si="45">SUM(($B64/100)*((J57-J47-J36-J53)+IF(J$53&lt;=25000,J$53,25000)))</f>
        <v>0</v>
      </c>
      <c r="K64" s="394"/>
      <c r="L64" s="394"/>
      <c r="M64" s="394"/>
      <c r="N64" s="394"/>
      <c r="O64" s="395"/>
      <c r="P64" s="393">
        <f t="shared" ref="P64" si="46">SUM(($B64/100)*((P57-P47-P36-P53)+IF(P$53&lt;=25000,P$53,25000)))</f>
        <v>0</v>
      </c>
      <c r="Q64" s="394"/>
      <c r="R64" s="394"/>
      <c r="S64" s="394"/>
      <c r="T64" s="394"/>
      <c r="U64" s="395"/>
      <c r="V64" s="393">
        <f t="shared" ref="V64" si="47">SUM(($B64/100)*((V57-V47-V36-V53)+IF(V$53&lt;=25000,V$53,25000)))</f>
        <v>0</v>
      </c>
      <c r="W64" s="394"/>
      <c r="X64" s="394"/>
      <c r="Y64" s="394"/>
      <c r="Z64" s="394"/>
      <c r="AA64" s="395"/>
      <c r="AB64" s="393">
        <f t="shared" ref="AB64" si="48">SUM(($B64/100)*((AB57-AB47-AB36-AB53)+IF(AB$53&lt;=25000,AB$53,25000)))</f>
        <v>0</v>
      </c>
      <c r="AC64" s="394"/>
      <c r="AD64" s="394"/>
      <c r="AE64" s="394"/>
      <c r="AF64" s="394"/>
      <c r="AG64" s="395"/>
      <c r="AH64" s="82"/>
      <c r="AI64" s="427">
        <f t="shared" si="44"/>
        <v>0</v>
      </c>
      <c r="AJ64" s="428"/>
    </row>
    <row r="65" spans="2:36" ht="10.5" customHeight="1" thickBot="1" x14ac:dyDescent="0.3">
      <c r="AH65" s="78"/>
      <c r="AI65" s="405"/>
      <c r="AJ65" s="405"/>
    </row>
    <row r="66" spans="2:36" ht="21.75" customHeight="1" thickBot="1" x14ac:dyDescent="0.3">
      <c r="B66" s="67" t="s">
        <v>142</v>
      </c>
      <c r="C66" s="7" t="s">
        <v>101</v>
      </c>
      <c r="D66" s="390">
        <f>SUM(D57,D62,D63,D64)</f>
        <v>0</v>
      </c>
      <c r="E66" s="391"/>
      <c r="F66" s="391"/>
      <c r="G66" s="391"/>
      <c r="H66" s="391"/>
      <c r="I66" s="392"/>
      <c r="J66" s="390">
        <f t="shared" ref="J66" si="49">SUM(J57,J62,J63,J64)</f>
        <v>0</v>
      </c>
      <c r="K66" s="391"/>
      <c r="L66" s="391"/>
      <c r="M66" s="391"/>
      <c r="N66" s="391"/>
      <c r="O66" s="392"/>
      <c r="P66" s="390">
        <f t="shared" ref="P66" si="50">SUM(P57,P62,P63,P64)</f>
        <v>0</v>
      </c>
      <c r="Q66" s="391"/>
      <c r="R66" s="391"/>
      <c r="S66" s="391"/>
      <c r="T66" s="391"/>
      <c r="U66" s="392"/>
      <c r="V66" s="390">
        <f t="shared" ref="V66" si="51">SUM(V57,V62,V63,V64)</f>
        <v>0</v>
      </c>
      <c r="W66" s="391"/>
      <c r="X66" s="391"/>
      <c r="Y66" s="391"/>
      <c r="Z66" s="391"/>
      <c r="AA66" s="392"/>
      <c r="AB66" s="390">
        <f t="shared" ref="AB66" si="52">SUM(AB57,AB62,AB63,AB64)</f>
        <v>0</v>
      </c>
      <c r="AC66" s="391"/>
      <c r="AD66" s="391"/>
      <c r="AE66" s="391"/>
      <c r="AF66" s="391"/>
      <c r="AG66" s="391"/>
      <c r="AH66" s="148"/>
      <c r="AI66" s="391">
        <f>SUM(D66:AG66)</f>
        <v>0</v>
      </c>
      <c r="AJ66" s="415"/>
    </row>
    <row r="67" spans="2:36" ht="15.75" thickBot="1" x14ac:dyDescent="0.3">
      <c r="AH67" s="78"/>
      <c r="AI67" s="405"/>
      <c r="AJ67" s="405"/>
    </row>
    <row r="68" spans="2:36" ht="16.5" thickBot="1" x14ac:dyDescent="0.3">
      <c r="B68" s="67" t="s">
        <v>143</v>
      </c>
      <c r="C68" s="7" t="s">
        <v>107</v>
      </c>
      <c r="D68" s="412"/>
      <c r="E68" s="388"/>
      <c r="F68" s="388"/>
      <c r="G68" s="388"/>
      <c r="H68" s="388"/>
      <c r="I68" s="389"/>
      <c r="J68" s="387"/>
      <c r="K68" s="388"/>
      <c r="L68" s="388"/>
      <c r="M68" s="388"/>
      <c r="N68" s="388"/>
      <c r="O68" s="389"/>
      <c r="P68" s="387"/>
      <c r="Q68" s="388"/>
      <c r="R68" s="388"/>
      <c r="S68" s="388"/>
      <c r="T68" s="388"/>
      <c r="U68" s="389"/>
      <c r="V68" s="387"/>
      <c r="W68" s="388"/>
      <c r="X68" s="388"/>
      <c r="Y68" s="388"/>
      <c r="Z68" s="388"/>
      <c r="AA68" s="389"/>
      <c r="AB68" s="387"/>
      <c r="AC68" s="388"/>
      <c r="AD68" s="388"/>
      <c r="AE68" s="388"/>
      <c r="AF68" s="388"/>
      <c r="AG68" s="388"/>
      <c r="AH68" s="82"/>
      <c r="AI68" s="416">
        <f>SUM(D68:AG68)</f>
        <v>0</v>
      </c>
      <c r="AJ68" s="417"/>
    </row>
    <row r="69" spans="2:36" ht="15.75" thickBot="1" x14ac:dyDescent="0.3">
      <c r="AH69" s="78"/>
      <c r="AI69" s="405"/>
      <c r="AJ69" s="405"/>
    </row>
    <row r="70" spans="2:36" ht="16.5" thickBot="1" x14ac:dyDescent="0.3">
      <c r="B70" s="67" t="s">
        <v>106</v>
      </c>
      <c r="C70" s="7" t="s">
        <v>108</v>
      </c>
      <c r="D70" s="398">
        <f>SUM(D66,D68)</f>
        <v>0</v>
      </c>
      <c r="E70" s="399"/>
      <c r="F70" s="399"/>
      <c r="G70" s="399"/>
      <c r="H70" s="399"/>
      <c r="I70" s="400"/>
      <c r="J70" s="398">
        <f t="shared" ref="J70" si="53">SUM(J66,J68)</f>
        <v>0</v>
      </c>
      <c r="K70" s="399"/>
      <c r="L70" s="399"/>
      <c r="M70" s="399"/>
      <c r="N70" s="399"/>
      <c r="O70" s="400"/>
      <c r="P70" s="398">
        <f t="shared" ref="P70" si="54">SUM(P66,P68)</f>
        <v>0</v>
      </c>
      <c r="Q70" s="399"/>
      <c r="R70" s="399"/>
      <c r="S70" s="399"/>
      <c r="T70" s="399"/>
      <c r="U70" s="400"/>
      <c r="V70" s="398">
        <f t="shared" ref="V70" si="55">SUM(V66,V68)</f>
        <v>0</v>
      </c>
      <c r="W70" s="399"/>
      <c r="X70" s="399"/>
      <c r="Y70" s="399"/>
      <c r="Z70" s="399"/>
      <c r="AA70" s="400"/>
      <c r="AB70" s="398">
        <f t="shared" ref="AB70" si="56">SUM(AB66,AB68)</f>
        <v>0</v>
      </c>
      <c r="AC70" s="399"/>
      <c r="AD70" s="399"/>
      <c r="AE70" s="399"/>
      <c r="AF70" s="399"/>
      <c r="AG70" s="399"/>
      <c r="AH70" s="152"/>
      <c r="AI70" s="399">
        <f>SUM(D70:AG70)</f>
        <v>0</v>
      </c>
      <c r="AJ70" s="418"/>
    </row>
    <row r="71" spans="2:36" x14ac:dyDescent="0.25">
      <c r="AI71" s="405"/>
      <c r="AJ71" s="405"/>
    </row>
    <row r="72" spans="2:36" ht="15.75" x14ac:dyDescent="0.25">
      <c r="C72" s="7" t="s">
        <v>109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43"/>
      <c r="AJ72" s="43"/>
    </row>
    <row r="73" spans="2:36" x14ac:dyDescent="0.25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43"/>
      <c r="AJ73" s="43"/>
    </row>
    <row r="74" spans="2:36" x14ac:dyDescent="0.25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43"/>
      <c r="AJ74" s="43"/>
    </row>
    <row r="75" spans="2:36" x14ac:dyDescent="0.25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43"/>
      <c r="AJ75" s="43"/>
    </row>
  </sheetData>
  <mergeCells count="406">
    <mergeCell ref="AE13:AG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1:AG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I65:AJ65"/>
    <mergeCell ref="AI66:AJ66"/>
    <mergeCell ref="AI67:AJ67"/>
    <mergeCell ref="AI68:AJ68"/>
    <mergeCell ref="AI69:AJ69"/>
    <mergeCell ref="AI70:AJ70"/>
    <mergeCell ref="AI71:AJ71"/>
    <mergeCell ref="AI31:AJ31"/>
    <mergeCell ref="AI56:AJ56"/>
    <mergeCell ref="AI57:AJ57"/>
    <mergeCell ref="AI58:AJ58"/>
    <mergeCell ref="AI59:AJ59"/>
    <mergeCell ref="AI60:AJ60"/>
    <mergeCell ref="AI61:AJ61"/>
    <mergeCell ref="AI62:AJ62"/>
    <mergeCell ref="AI63:AJ63"/>
    <mergeCell ref="AI64:AJ64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D70:I70"/>
    <mergeCell ref="J70:O70"/>
    <mergeCell ref="P70:U70"/>
    <mergeCell ref="V70:AA70"/>
    <mergeCell ref="AB70:AG70"/>
    <mergeCell ref="AI2:AJ2"/>
    <mergeCell ref="AI29:AJ29"/>
    <mergeCell ref="AI27:AJ27"/>
    <mergeCell ref="AI35:AJ35"/>
    <mergeCell ref="AI36:AJ36"/>
    <mergeCell ref="AI37:AJ37"/>
    <mergeCell ref="AI38:AJ38"/>
    <mergeCell ref="AI39:AJ39"/>
    <mergeCell ref="AI40:AJ40"/>
    <mergeCell ref="AI41:AJ41"/>
    <mergeCell ref="AI42:AJ42"/>
    <mergeCell ref="AI43:AJ43"/>
    <mergeCell ref="AI44:AJ44"/>
    <mergeCell ref="AI45:AJ45"/>
    <mergeCell ref="AI46:AJ46"/>
    <mergeCell ref="D68:I68"/>
    <mergeCell ref="J68:O68"/>
    <mergeCell ref="P68:U68"/>
    <mergeCell ref="V68:AA68"/>
    <mergeCell ref="AB68:AG68"/>
    <mergeCell ref="D66:I66"/>
    <mergeCell ref="J66:O66"/>
    <mergeCell ref="P66:U66"/>
    <mergeCell ref="V66:AA66"/>
    <mergeCell ref="AB66:AG66"/>
    <mergeCell ref="D62:I62"/>
    <mergeCell ref="J62:O62"/>
    <mergeCell ref="P62:U62"/>
    <mergeCell ref="V62:AA62"/>
    <mergeCell ref="AB62:AG62"/>
    <mergeCell ref="D63:I63"/>
    <mergeCell ref="J63:O63"/>
    <mergeCell ref="P63:U63"/>
    <mergeCell ref="V63:AA63"/>
    <mergeCell ref="AB63:AG63"/>
    <mergeCell ref="D64:I64"/>
    <mergeCell ref="J64:O64"/>
    <mergeCell ref="P64:U64"/>
    <mergeCell ref="V64:AA64"/>
    <mergeCell ref="AB64:AG64"/>
    <mergeCell ref="D57:I57"/>
    <mergeCell ref="J57:O57"/>
    <mergeCell ref="P57:U57"/>
    <mergeCell ref="V57:AA57"/>
    <mergeCell ref="AB57:AG57"/>
    <mergeCell ref="D61:I61"/>
    <mergeCell ref="J61:O61"/>
    <mergeCell ref="P61:U61"/>
    <mergeCell ref="V61:AA61"/>
    <mergeCell ref="AB61:AG61"/>
    <mergeCell ref="D59:I59"/>
    <mergeCell ref="J59:O59"/>
    <mergeCell ref="P59:U59"/>
    <mergeCell ref="V59:AA59"/>
    <mergeCell ref="AB59:AG59"/>
    <mergeCell ref="D52:I52"/>
    <mergeCell ref="J52:O52"/>
    <mergeCell ref="P52:U52"/>
    <mergeCell ref="V52:AA52"/>
    <mergeCell ref="AB52:AG52"/>
    <mergeCell ref="D53:I53"/>
    <mergeCell ref="J53:O53"/>
    <mergeCell ref="P53:U53"/>
    <mergeCell ref="V53:AA53"/>
    <mergeCell ref="AB53:AG53"/>
    <mergeCell ref="D54:I54"/>
    <mergeCell ref="J54:O54"/>
    <mergeCell ref="P54:U54"/>
    <mergeCell ref="V54:AA54"/>
    <mergeCell ref="AB54:AG54"/>
    <mergeCell ref="D55:I55"/>
    <mergeCell ref="J55:O55"/>
    <mergeCell ref="P55:U55"/>
    <mergeCell ref="V55:AA55"/>
    <mergeCell ref="AB55:AG55"/>
    <mergeCell ref="D50:I50"/>
    <mergeCell ref="J50:O50"/>
    <mergeCell ref="P50:U50"/>
    <mergeCell ref="V50:AA50"/>
    <mergeCell ref="AB50:AG50"/>
    <mergeCell ref="D51:I51"/>
    <mergeCell ref="J51:O51"/>
    <mergeCell ref="P51:U51"/>
    <mergeCell ref="V51:AA51"/>
    <mergeCell ref="AB51:AG51"/>
    <mergeCell ref="D47:I47"/>
    <mergeCell ref="J47:O47"/>
    <mergeCell ref="P47:U47"/>
    <mergeCell ref="V47:AA47"/>
    <mergeCell ref="AB47:AG47"/>
    <mergeCell ref="D49:I49"/>
    <mergeCell ref="J49:O49"/>
    <mergeCell ref="P49:U49"/>
    <mergeCell ref="V49:AA49"/>
    <mergeCell ref="AB49:AG49"/>
    <mergeCell ref="D46:I46"/>
    <mergeCell ref="J46:O46"/>
    <mergeCell ref="P46:U46"/>
    <mergeCell ref="V46:AA46"/>
    <mergeCell ref="AB46:AG46"/>
    <mergeCell ref="D42:H42"/>
    <mergeCell ref="J42:N42"/>
    <mergeCell ref="P42:T42"/>
    <mergeCell ref="V42:Z42"/>
    <mergeCell ref="AB42:AF42"/>
    <mergeCell ref="D44:I44"/>
    <mergeCell ref="J44:O44"/>
    <mergeCell ref="P44:U44"/>
    <mergeCell ref="V44:AA44"/>
    <mergeCell ref="AB44:AG44"/>
    <mergeCell ref="D45:I45"/>
    <mergeCell ref="J45:O45"/>
    <mergeCell ref="P45:U45"/>
    <mergeCell ref="V45:AA45"/>
    <mergeCell ref="AB45:AG45"/>
    <mergeCell ref="D35:I35"/>
    <mergeCell ref="J35:O35"/>
    <mergeCell ref="P35:U35"/>
    <mergeCell ref="V35:AA35"/>
    <mergeCell ref="AB35:AG35"/>
    <mergeCell ref="D43:I43"/>
    <mergeCell ref="J43:O43"/>
    <mergeCell ref="P43:U43"/>
    <mergeCell ref="V43:AA43"/>
    <mergeCell ref="AB43:AG43"/>
    <mergeCell ref="D40:I40"/>
    <mergeCell ref="J40:O40"/>
    <mergeCell ref="P40:U40"/>
    <mergeCell ref="V40:AA40"/>
    <mergeCell ref="AB40:AG40"/>
    <mergeCell ref="V36:AA36"/>
    <mergeCell ref="AB36:AG36"/>
    <mergeCell ref="J38:O38"/>
    <mergeCell ref="P38:U38"/>
    <mergeCell ref="V38:AA38"/>
    <mergeCell ref="AB38:AG38"/>
    <mergeCell ref="J39:O39"/>
    <mergeCell ref="P39:U39"/>
    <mergeCell ref="V39:AA39"/>
    <mergeCell ref="AB39:AG39"/>
    <mergeCell ref="D38:I38"/>
    <mergeCell ref="D39:I39"/>
    <mergeCell ref="D9:F9"/>
    <mergeCell ref="G9:I9"/>
    <mergeCell ref="J9:L9"/>
    <mergeCell ref="M9:O9"/>
    <mergeCell ref="P9:R9"/>
    <mergeCell ref="D36:I36"/>
    <mergeCell ref="J36:O36"/>
    <mergeCell ref="P36:U36"/>
    <mergeCell ref="D24:F24"/>
    <mergeCell ref="G24:I24"/>
    <mergeCell ref="J24:L24"/>
    <mergeCell ref="D19:F19"/>
    <mergeCell ref="G19:I19"/>
    <mergeCell ref="J19:L19"/>
    <mergeCell ref="M19:O19"/>
    <mergeCell ref="P19:R19"/>
    <mergeCell ref="D18:F18"/>
    <mergeCell ref="G18:I18"/>
    <mergeCell ref="J18:L18"/>
    <mergeCell ref="D20:F20"/>
    <mergeCell ref="G20:I20"/>
    <mergeCell ref="G8:I8"/>
    <mergeCell ref="J8:L8"/>
    <mergeCell ref="M8:O8"/>
    <mergeCell ref="P8:R8"/>
    <mergeCell ref="D7:F7"/>
    <mergeCell ref="G7:I7"/>
    <mergeCell ref="J7:L7"/>
    <mergeCell ref="M7:O7"/>
    <mergeCell ref="P7:R7"/>
    <mergeCell ref="D8:F8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D5:F5"/>
    <mergeCell ref="G5:I5"/>
    <mergeCell ref="J5:L5"/>
    <mergeCell ref="M5:O5"/>
    <mergeCell ref="P5:R5"/>
    <mergeCell ref="J20:L20"/>
    <mergeCell ref="D23:F23"/>
    <mergeCell ref="G23:I23"/>
    <mergeCell ref="J23:L23"/>
    <mergeCell ref="M23:O23"/>
    <mergeCell ref="P23:R23"/>
    <mergeCell ref="M20:O20"/>
    <mergeCell ref="P20:R20"/>
    <mergeCell ref="D21:F21"/>
    <mergeCell ref="G21:I21"/>
    <mergeCell ref="J21:L21"/>
    <mergeCell ref="M21:O21"/>
    <mergeCell ref="P21:R21"/>
    <mergeCell ref="D22:F22"/>
    <mergeCell ref="G22:I22"/>
    <mergeCell ref="J22:L22"/>
    <mergeCell ref="S3:U3"/>
    <mergeCell ref="V3:X3"/>
    <mergeCell ref="Y3:AA3"/>
    <mergeCell ref="AB3:AD3"/>
    <mergeCell ref="AE3:AG3"/>
    <mergeCell ref="M24:O24"/>
    <mergeCell ref="P24:R24"/>
    <mergeCell ref="M22:O22"/>
    <mergeCell ref="P22:R22"/>
    <mergeCell ref="M18:O18"/>
    <mergeCell ref="P18:R18"/>
    <mergeCell ref="S5:U5"/>
    <mergeCell ref="V5:X5"/>
    <mergeCell ref="Y5:AA5"/>
    <mergeCell ref="AB5:AD5"/>
    <mergeCell ref="AE5:AG5"/>
    <mergeCell ref="S4:U4"/>
    <mergeCell ref="V4:X4"/>
    <mergeCell ref="Y4:AA4"/>
    <mergeCell ref="AB4:AD4"/>
    <mergeCell ref="AE4:AG4"/>
    <mergeCell ref="S7:U7"/>
    <mergeCell ref="V7:X7"/>
    <mergeCell ref="Y7:AA7"/>
    <mergeCell ref="S18:U18"/>
    <mergeCell ref="V18:X18"/>
    <mergeCell ref="Y18:AA18"/>
    <mergeCell ref="AB18:AD18"/>
    <mergeCell ref="AE18:AG18"/>
    <mergeCell ref="AB7:AD7"/>
    <mergeCell ref="AE7:AG7"/>
    <mergeCell ref="S6:U6"/>
    <mergeCell ref="V6:X6"/>
    <mergeCell ref="Y6:AA6"/>
    <mergeCell ref="AB6:AD6"/>
    <mergeCell ref="AE6:AG6"/>
    <mergeCell ref="S9:U9"/>
    <mergeCell ref="V9:X9"/>
    <mergeCell ref="Y9:AA9"/>
    <mergeCell ref="AB9:AD9"/>
    <mergeCell ref="AE9:AG9"/>
    <mergeCell ref="S8:U8"/>
    <mergeCell ref="V8:X8"/>
    <mergeCell ref="Y8:AA8"/>
    <mergeCell ref="AB8:AD8"/>
    <mergeCell ref="AE8:AG8"/>
    <mergeCell ref="AE10:AG10"/>
    <mergeCell ref="AE15:AG15"/>
    <mergeCell ref="S20:U20"/>
    <mergeCell ref="V20:X20"/>
    <mergeCell ref="Y20:AA20"/>
    <mergeCell ref="AB20:AD20"/>
    <mergeCell ref="AE20:AG20"/>
    <mergeCell ref="S19:U19"/>
    <mergeCell ref="V19:X19"/>
    <mergeCell ref="Y19:AA19"/>
    <mergeCell ref="AB19:AD19"/>
    <mergeCell ref="AE19:AG19"/>
    <mergeCell ref="S22:U22"/>
    <mergeCell ref="V22:X22"/>
    <mergeCell ref="Y22:AA22"/>
    <mergeCell ref="AB22:AD22"/>
    <mergeCell ref="AE22:AG22"/>
    <mergeCell ref="S21:U21"/>
    <mergeCell ref="V21:X21"/>
    <mergeCell ref="Y21:AA21"/>
    <mergeCell ref="AB21:AD21"/>
    <mergeCell ref="AE21:AG21"/>
    <mergeCell ref="D31:I31"/>
    <mergeCell ref="J31:O31"/>
    <mergeCell ref="P31:U31"/>
    <mergeCell ref="V31:AA31"/>
    <mergeCell ref="AB31:AG31"/>
    <mergeCell ref="AB2:AG2"/>
    <mergeCell ref="D29:I29"/>
    <mergeCell ref="J29:O29"/>
    <mergeCell ref="P29:U29"/>
    <mergeCell ref="V29:AA29"/>
    <mergeCell ref="AB29:AG29"/>
    <mergeCell ref="D27:I27"/>
    <mergeCell ref="J27:O27"/>
    <mergeCell ref="P27:U27"/>
    <mergeCell ref="V27:AA27"/>
    <mergeCell ref="AB27:AG27"/>
    <mergeCell ref="D2:I2"/>
    <mergeCell ref="J2:O2"/>
    <mergeCell ref="P2:U2"/>
    <mergeCell ref="V2:AA2"/>
    <mergeCell ref="S24:U24"/>
    <mergeCell ref="V24:X24"/>
    <mergeCell ref="Y24:AA24"/>
    <mergeCell ref="AB24:AD24"/>
    <mergeCell ref="AE25:AG25"/>
    <mergeCell ref="AE24:AG24"/>
    <mergeCell ref="S23:U23"/>
    <mergeCell ref="V23:X23"/>
    <mergeCell ref="Y23:AA23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B23:AD23"/>
    <mergeCell ref="AE23:AG23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Budget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mhian</dc:creator>
  <cp:lastModifiedBy>npayne</cp:lastModifiedBy>
  <dcterms:created xsi:type="dcterms:W3CDTF">2013-12-17T21:39:43Z</dcterms:created>
  <dcterms:modified xsi:type="dcterms:W3CDTF">2022-08-30T13:00:03Z</dcterms:modified>
</cp:coreProperties>
</file>